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25" windowWidth="14805" windowHeight="7590" firstSheet="5" activeTab="18"/>
  </bookViews>
  <sheets>
    <sheet name="Details" sheetId="1" r:id="rId1"/>
    <sheet name="Body weights-food intake" sheetId="2" r:id="rId2"/>
    <sheet name="Sacch 1" sheetId="3" r:id="rId3"/>
    <sheet name="Sacch 2" sheetId="4" r:id="rId4"/>
    <sheet name="Sacch 3" sheetId="5" r:id="rId5"/>
    <sheet name="Sacch 4" sheetId="6" r:id="rId6"/>
    <sheet name="Sacch 5" sheetId="7" r:id="rId7"/>
    <sheet name="cond 1" sheetId="10" r:id="rId8"/>
    <sheet name="cond 2" sheetId="11" r:id="rId9"/>
    <sheet name="cond 3" sheetId="12" r:id="rId10"/>
    <sheet name="cond 4" sheetId="13" r:id="rId11"/>
    <sheet name="Test 1" sheetId="15" r:id="rId12"/>
    <sheet name="Test 2" sheetId="16" r:id="rId13"/>
    <sheet name="cond 2.1" sheetId="17" r:id="rId14"/>
    <sheet name="cond 2.2" sheetId="18" r:id="rId15"/>
    <sheet name="cond 2.3" sheetId="19" r:id="rId16"/>
    <sheet name="cond 2.4" sheetId="20" r:id="rId17"/>
    <sheet name="Test 3" sheetId="21" r:id="rId18"/>
    <sheet name="PPP3_metafile" sheetId="8" r:id="rId19"/>
    <sheet name="notes" sheetId="9" r:id="rId20"/>
    <sheet name="graphs" sheetId="14" r:id="rId21"/>
  </sheets>
  <calcPr calcId="145621"/>
</workbook>
</file>

<file path=xl/calcChain.xml><?xml version="1.0" encoding="utf-8"?>
<calcChain xmlns="http://schemas.openxmlformats.org/spreadsheetml/2006/main">
  <c r="C113" i="14" l="1"/>
  <c r="B113" i="14"/>
  <c r="C111" i="14"/>
  <c r="B111" i="14"/>
  <c r="AJ10" i="2" l="1"/>
  <c r="AJ9" i="2"/>
  <c r="AJ8" i="2"/>
  <c r="AJ7" i="2"/>
  <c r="AJ5" i="2"/>
  <c r="AJ4" i="2"/>
  <c r="AJ3" i="2"/>
  <c r="AJ6" i="2"/>
  <c r="S14" i="21"/>
  <c r="S13" i="21"/>
  <c r="S12" i="21"/>
  <c r="S11" i="21"/>
  <c r="S10" i="21"/>
  <c r="S9" i="21"/>
  <c r="S8" i="21"/>
  <c r="S7" i="21"/>
  <c r="R14" i="21"/>
  <c r="R13" i="21"/>
  <c r="R12" i="21"/>
  <c r="R11" i="21"/>
  <c r="R10" i="21"/>
  <c r="R9" i="21"/>
  <c r="R8" i="21"/>
  <c r="R7" i="21"/>
  <c r="O14" i="21"/>
  <c r="O13" i="21"/>
  <c r="U13" i="21" s="1"/>
  <c r="V13" i="21" s="1"/>
  <c r="O12" i="21"/>
  <c r="U12" i="21" s="1"/>
  <c r="O11" i="21"/>
  <c r="O10" i="21"/>
  <c r="O9" i="21"/>
  <c r="U9" i="21" s="1"/>
  <c r="O8" i="21"/>
  <c r="O7" i="21"/>
  <c r="U7" i="21" s="1"/>
  <c r="AG30" i="2"/>
  <c r="AG29" i="2"/>
  <c r="AG28" i="2"/>
  <c r="AG27" i="2"/>
  <c r="U8" i="21" l="1"/>
  <c r="V7" i="21"/>
  <c r="V8" i="21"/>
  <c r="U10" i="21"/>
  <c r="V10" i="21" s="1"/>
  <c r="V9" i="21"/>
  <c r="U14" i="21"/>
  <c r="V14" i="21" s="1"/>
  <c r="U11" i="21"/>
  <c r="V11" i="21" s="1"/>
  <c r="V12" i="21"/>
  <c r="M10" i="20"/>
  <c r="T11" i="20"/>
  <c r="Q14" i="20"/>
  <c r="P14" i="20"/>
  <c r="U14" i="20" s="1"/>
  <c r="Q13" i="20"/>
  <c r="P13" i="20"/>
  <c r="Q12" i="20"/>
  <c r="P12" i="20"/>
  <c r="U12" i="20" s="1"/>
  <c r="Q11" i="20"/>
  <c r="P11" i="20"/>
  <c r="U11" i="20" s="1"/>
  <c r="Q10" i="20"/>
  <c r="P10" i="20"/>
  <c r="U10" i="20" s="1"/>
  <c r="Q9" i="20"/>
  <c r="P9" i="20"/>
  <c r="Q8" i="20"/>
  <c r="P8" i="20"/>
  <c r="U8" i="20" s="1"/>
  <c r="Q7" i="20"/>
  <c r="P7" i="20"/>
  <c r="U7" i="20" s="1"/>
  <c r="M14" i="20"/>
  <c r="T14" i="20" s="1"/>
  <c r="M13" i="20"/>
  <c r="T13" i="20" s="1"/>
  <c r="M12" i="20"/>
  <c r="T12" i="20" s="1"/>
  <c r="M11" i="20"/>
  <c r="T10" i="20"/>
  <c r="M9" i="20"/>
  <c r="T9" i="20" s="1"/>
  <c r="M8" i="20"/>
  <c r="T8" i="20" s="1"/>
  <c r="M7" i="20"/>
  <c r="T7" i="20" s="1"/>
  <c r="S9" i="20" l="1"/>
  <c r="S13" i="20"/>
  <c r="U13" i="20"/>
  <c r="S11" i="20"/>
  <c r="S8" i="20"/>
  <c r="U9" i="20"/>
  <c r="S14" i="20"/>
  <c r="S12" i="20"/>
  <c r="S10" i="20"/>
  <c r="S7" i="20"/>
  <c r="P14" i="19"/>
  <c r="P13" i="19"/>
  <c r="U13" i="19" s="1"/>
  <c r="P11" i="19"/>
  <c r="P10" i="19"/>
  <c r="U10" i="19" s="1"/>
  <c r="P9" i="19"/>
  <c r="U9" i="19" s="1"/>
  <c r="P8" i="19"/>
  <c r="P7" i="19"/>
  <c r="U7" i="19" s="1"/>
  <c r="P12" i="19"/>
  <c r="M14" i="19"/>
  <c r="T14" i="19" s="1"/>
  <c r="M13" i="19"/>
  <c r="S13" i="19" s="1"/>
  <c r="M12" i="19"/>
  <c r="M10" i="19"/>
  <c r="T10" i="19" s="1"/>
  <c r="M9" i="19"/>
  <c r="T9" i="19" s="1"/>
  <c r="M8" i="19"/>
  <c r="T8" i="19" s="1"/>
  <c r="M7" i="19"/>
  <c r="T7" i="19" s="1"/>
  <c r="M11" i="19"/>
  <c r="T11" i="19" s="1"/>
  <c r="U14" i="19"/>
  <c r="Q14" i="19"/>
  <c r="Q13" i="19"/>
  <c r="Q12" i="19"/>
  <c r="Q11" i="19"/>
  <c r="Q10" i="19"/>
  <c r="Q9" i="19"/>
  <c r="Q8" i="19"/>
  <c r="Q7" i="19"/>
  <c r="S12" i="19"/>
  <c r="U11" i="19"/>
  <c r="T12" i="19"/>
  <c r="S10" i="19" l="1"/>
  <c r="T13" i="19"/>
  <c r="S14" i="19"/>
  <c r="S7" i="19"/>
  <c r="S8" i="19"/>
  <c r="S9" i="19"/>
  <c r="U8" i="19"/>
  <c r="U12" i="19"/>
  <c r="S11" i="19"/>
  <c r="M14" i="18"/>
  <c r="M13" i="18"/>
  <c r="T13" i="18" s="1"/>
  <c r="M12" i="18"/>
  <c r="T12" i="18" s="1"/>
  <c r="M11" i="18"/>
  <c r="M10" i="18"/>
  <c r="M9" i="18"/>
  <c r="S9" i="18" s="1"/>
  <c r="M8" i="18"/>
  <c r="T8" i="18" s="1"/>
  <c r="P14" i="18"/>
  <c r="S14" i="18" s="1"/>
  <c r="P13" i="18"/>
  <c r="U13" i="18" s="1"/>
  <c r="P12" i="18"/>
  <c r="P11" i="18"/>
  <c r="U11" i="18" s="1"/>
  <c r="P10" i="18"/>
  <c r="P9" i="18"/>
  <c r="P8" i="18"/>
  <c r="U8" i="18" s="1"/>
  <c r="P7" i="18"/>
  <c r="T14" i="18"/>
  <c r="U12" i="18"/>
  <c r="T11" i="18"/>
  <c r="U10" i="18"/>
  <c r="T10" i="18"/>
  <c r="U9" i="18"/>
  <c r="U7" i="18"/>
  <c r="Q14" i="18"/>
  <c r="Q13" i="18"/>
  <c r="Q12" i="18"/>
  <c r="Q11" i="18"/>
  <c r="Q10" i="18"/>
  <c r="Q9" i="18"/>
  <c r="Q8" i="18"/>
  <c r="Q7" i="18"/>
  <c r="M7" i="18"/>
  <c r="T7" i="18" s="1"/>
  <c r="T9" i="18" l="1"/>
  <c r="S7" i="18"/>
  <c r="S8" i="18"/>
  <c r="S10" i="18"/>
  <c r="S11" i="18"/>
  <c r="U14" i="18"/>
  <c r="S13" i="18"/>
  <c r="S12" i="18"/>
  <c r="P8" i="17"/>
  <c r="S8" i="17" s="1"/>
  <c r="P10" i="17"/>
  <c r="U10" i="17" s="1"/>
  <c r="P12" i="17"/>
  <c r="S12" i="17" s="1"/>
  <c r="M7" i="17"/>
  <c r="S7" i="17" s="1"/>
  <c r="M9" i="17"/>
  <c r="T9" i="17" s="1"/>
  <c r="M11" i="17"/>
  <c r="T11" i="17" s="1"/>
  <c r="M13" i="17"/>
  <c r="S13" i="17" s="1"/>
  <c r="M14" i="17"/>
  <c r="S14" i="17" s="1"/>
  <c r="U14" i="17"/>
  <c r="U13" i="17"/>
  <c r="T12" i="17"/>
  <c r="U11" i="17"/>
  <c r="T10" i="17"/>
  <c r="U9" i="17"/>
  <c r="U8" i="17"/>
  <c r="T8" i="17"/>
  <c r="U7" i="17"/>
  <c r="T7" i="17"/>
  <c r="Q14" i="17"/>
  <c r="Q13" i="17"/>
  <c r="Q12" i="17"/>
  <c r="Q11" i="17"/>
  <c r="Q10" i="17"/>
  <c r="Q9" i="17"/>
  <c r="Q8" i="17"/>
  <c r="Q7" i="17"/>
  <c r="T13" i="17" l="1"/>
  <c r="U12" i="17"/>
  <c r="S10" i="17"/>
  <c r="S9" i="17"/>
  <c r="S11" i="17"/>
  <c r="T14" i="17"/>
  <c r="C91" i="14"/>
  <c r="B91" i="14"/>
  <c r="C89" i="14"/>
  <c r="B89" i="14"/>
  <c r="C79" i="14"/>
  <c r="B79" i="14"/>
  <c r="C77" i="14"/>
  <c r="B77" i="14"/>
  <c r="R14" i="16" l="1"/>
  <c r="R13" i="16"/>
  <c r="R12" i="16"/>
  <c r="R11" i="16"/>
  <c r="R10" i="16"/>
  <c r="R9" i="16"/>
  <c r="R8" i="16"/>
  <c r="R7" i="16"/>
  <c r="O14" i="16"/>
  <c r="O13" i="16"/>
  <c r="U13" i="16" s="1"/>
  <c r="O12" i="16"/>
  <c r="U12" i="16" s="1"/>
  <c r="O11" i="16"/>
  <c r="U11" i="16" s="1"/>
  <c r="O10" i="16"/>
  <c r="U10" i="16" s="1"/>
  <c r="O9" i="16"/>
  <c r="U9" i="16" s="1"/>
  <c r="O8" i="16"/>
  <c r="U8" i="16" s="1"/>
  <c r="V8" i="16" s="1"/>
  <c r="O7" i="16"/>
  <c r="U7" i="16" s="1"/>
  <c r="S14" i="16"/>
  <c r="S13" i="16"/>
  <c r="S12" i="16"/>
  <c r="S11" i="16"/>
  <c r="S10" i="16"/>
  <c r="S9" i="16"/>
  <c r="S8" i="16"/>
  <c r="S7" i="16"/>
  <c r="V12" i="16" l="1"/>
  <c r="U14" i="16"/>
  <c r="V14" i="16" s="1"/>
  <c r="V13" i="16"/>
  <c r="V9" i="16"/>
  <c r="V11" i="16"/>
  <c r="V10" i="16"/>
  <c r="V7" i="16"/>
  <c r="AF30" i="2"/>
  <c r="AE30" i="2"/>
  <c r="AD30" i="2"/>
  <c r="AC30" i="2"/>
  <c r="AB30" i="2"/>
  <c r="AA30" i="2"/>
  <c r="Z30" i="2"/>
  <c r="AF29" i="2"/>
  <c r="AE29" i="2"/>
  <c r="AD29" i="2"/>
  <c r="AC29" i="2"/>
  <c r="AB29" i="2"/>
  <c r="AA29" i="2"/>
  <c r="Z29" i="2"/>
  <c r="AF28" i="2"/>
  <c r="AE28" i="2"/>
  <c r="AD28" i="2"/>
  <c r="AC28" i="2"/>
  <c r="AB28" i="2"/>
  <c r="AA28" i="2"/>
  <c r="Z28" i="2"/>
  <c r="AF27" i="2"/>
  <c r="AE27" i="2"/>
  <c r="AD27" i="2"/>
  <c r="AC27" i="2"/>
  <c r="AB27" i="2"/>
  <c r="AA27" i="2"/>
  <c r="Z27" i="2"/>
  <c r="Y27" i="2"/>
  <c r="Y28" i="2"/>
  <c r="U13" i="2" l="1"/>
  <c r="T13" i="2"/>
  <c r="S13" i="2"/>
  <c r="R13" i="2"/>
  <c r="Q13" i="2"/>
  <c r="P13" i="2"/>
  <c r="O13" i="2"/>
  <c r="N13" i="2"/>
  <c r="M13" i="2"/>
  <c r="L13" i="2"/>
  <c r="K13" i="2"/>
  <c r="J13" i="2"/>
  <c r="I13" i="2"/>
  <c r="H13" i="2"/>
  <c r="G13" i="2"/>
  <c r="F13" i="2"/>
  <c r="E13" i="2"/>
  <c r="D13" i="2"/>
  <c r="U12" i="2"/>
  <c r="T12" i="2"/>
  <c r="S12" i="2"/>
  <c r="R12" i="2"/>
  <c r="Q12" i="2"/>
  <c r="P12" i="2"/>
  <c r="O12" i="2"/>
  <c r="N12" i="2"/>
  <c r="M12" i="2"/>
  <c r="L12" i="2"/>
  <c r="K12" i="2"/>
  <c r="J12" i="2"/>
  <c r="I12" i="2"/>
  <c r="H12" i="2"/>
  <c r="G12" i="2"/>
  <c r="F12" i="2"/>
  <c r="E12" i="2"/>
  <c r="D12" i="2"/>
  <c r="Y30" i="2" l="1"/>
  <c r="X30" i="2"/>
  <c r="W30" i="2"/>
  <c r="Y29" i="2"/>
  <c r="X29" i="2"/>
  <c r="W29" i="2"/>
  <c r="X28" i="2"/>
  <c r="W28" i="2"/>
  <c r="X27" i="2"/>
  <c r="W27" i="2"/>
  <c r="V30" i="2"/>
  <c r="V29" i="2"/>
  <c r="V37" i="2" s="1"/>
  <c r="V28" i="2"/>
  <c r="V36" i="2" s="1"/>
  <c r="V27" i="2"/>
  <c r="V35" i="2" s="1"/>
  <c r="S14" i="15" l="1"/>
  <c r="S13" i="15"/>
  <c r="S12" i="15"/>
  <c r="V12" i="15" s="1"/>
  <c r="S11" i="15"/>
  <c r="S10" i="15"/>
  <c r="S9" i="15"/>
  <c r="S8" i="15"/>
  <c r="V8" i="15" s="1"/>
  <c r="S7" i="15"/>
  <c r="R14" i="15"/>
  <c r="R12" i="15"/>
  <c r="R11" i="15"/>
  <c r="R10" i="15"/>
  <c r="R9" i="15"/>
  <c r="R8" i="15"/>
  <c r="R7" i="15"/>
  <c r="R13" i="15"/>
  <c r="O14" i="15"/>
  <c r="U14" i="15" s="1"/>
  <c r="O12" i="15"/>
  <c r="U12" i="15" s="1"/>
  <c r="O11" i="15"/>
  <c r="U11" i="15" s="1"/>
  <c r="O10" i="15"/>
  <c r="U10" i="15" s="1"/>
  <c r="O9" i="15"/>
  <c r="U9" i="15" s="1"/>
  <c r="O8" i="15"/>
  <c r="U8" i="15" s="1"/>
  <c r="O7" i="15"/>
  <c r="U7" i="15" s="1"/>
  <c r="O13" i="15"/>
  <c r="U13" i="15" s="1"/>
  <c r="V9" i="15" l="1"/>
  <c r="V7" i="15"/>
  <c r="V11" i="15"/>
  <c r="V13" i="15"/>
  <c r="V10" i="15"/>
  <c r="V14" i="15"/>
  <c r="U10" i="14"/>
  <c r="T10" i="14"/>
  <c r="R10" i="14" l="1"/>
  <c r="Q10" i="14"/>
  <c r="O10" i="14"/>
  <c r="N10" i="14"/>
  <c r="L10" i="14"/>
  <c r="K10" i="14"/>
  <c r="M7" i="12" l="1"/>
  <c r="T7" i="12" s="1"/>
  <c r="T7" i="13"/>
  <c r="Q14" i="13"/>
  <c r="Q13" i="13"/>
  <c r="Q12" i="13"/>
  <c r="Q11" i="13"/>
  <c r="Q10" i="13"/>
  <c r="Q9" i="13"/>
  <c r="Q8" i="13"/>
  <c r="Q7" i="13"/>
  <c r="P14" i="13"/>
  <c r="U14" i="13" s="1"/>
  <c r="P13" i="13"/>
  <c r="U13" i="13" s="1"/>
  <c r="P12" i="13"/>
  <c r="U12" i="13" s="1"/>
  <c r="P11" i="13"/>
  <c r="U11" i="13" s="1"/>
  <c r="P10" i="13"/>
  <c r="U10" i="13" s="1"/>
  <c r="P9" i="13"/>
  <c r="U9" i="13" s="1"/>
  <c r="P8" i="13"/>
  <c r="U8" i="13" s="1"/>
  <c r="P7" i="13"/>
  <c r="S7" i="13" s="1"/>
  <c r="M14" i="13"/>
  <c r="T14" i="13" s="1"/>
  <c r="M13" i="13"/>
  <c r="T13" i="13" s="1"/>
  <c r="M12" i="13"/>
  <c r="T12" i="13" s="1"/>
  <c r="M11" i="13"/>
  <c r="T11" i="13" s="1"/>
  <c r="M10" i="13"/>
  <c r="T10" i="13" s="1"/>
  <c r="M9" i="13"/>
  <c r="T9" i="13" s="1"/>
  <c r="M8" i="13"/>
  <c r="T8" i="13" s="1"/>
  <c r="P14" i="12"/>
  <c r="U14" i="12" s="1"/>
  <c r="P13" i="12"/>
  <c r="P12" i="12"/>
  <c r="U12" i="12" s="1"/>
  <c r="P11" i="12"/>
  <c r="U11" i="12" s="1"/>
  <c r="P10" i="12"/>
  <c r="U10" i="12" s="1"/>
  <c r="P9" i="12"/>
  <c r="P8" i="12"/>
  <c r="U8" i="12" s="1"/>
  <c r="P7" i="12"/>
  <c r="U7" i="12" s="1"/>
  <c r="M14" i="12"/>
  <c r="T14" i="12" s="1"/>
  <c r="M13" i="12"/>
  <c r="T13" i="12" s="1"/>
  <c r="M12" i="12"/>
  <c r="T12" i="12" s="1"/>
  <c r="M11" i="12"/>
  <c r="S11" i="12" s="1"/>
  <c r="M10" i="12"/>
  <c r="T10" i="12" s="1"/>
  <c r="M9" i="12"/>
  <c r="T9" i="12" s="1"/>
  <c r="M8" i="12"/>
  <c r="T8" i="12" s="1"/>
  <c r="Q14" i="12"/>
  <c r="Q13" i="12"/>
  <c r="Q12" i="12"/>
  <c r="Q10" i="12"/>
  <c r="Q9" i="12"/>
  <c r="Q8" i="12"/>
  <c r="Q7" i="12"/>
  <c r="Q11" i="12"/>
  <c r="T11" i="12" l="1"/>
  <c r="S11" i="13"/>
  <c r="S14" i="13"/>
  <c r="S10" i="13"/>
  <c r="U7" i="13"/>
  <c r="S9" i="13"/>
  <c r="S13" i="13"/>
  <c r="S8" i="13"/>
  <c r="S12" i="13"/>
  <c r="S12" i="12"/>
  <c r="S10" i="12"/>
  <c r="S9" i="12"/>
  <c r="U9" i="12"/>
  <c r="S8" i="12"/>
  <c r="S7" i="12"/>
  <c r="S14" i="12"/>
  <c r="S13" i="12"/>
  <c r="U13" i="12"/>
  <c r="T7" i="11"/>
  <c r="Q14" i="11"/>
  <c r="Q13" i="11"/>
  <c r="Q12" i="11"/>
  <c r="Q11" i="11"/>
  <c r="Q10" i="11"/>
  <c r="Q9" i="11"/>
  <c r="Q8" i="11"/>
  <c r="Q7" i="11"/>
  <c r="M14" i="11"/>
  <c r="T14" i="11" s="1"/>
  <c r="M13" i="11"/>
  <c r="T13" i="11" s="1"/>
  <c r="M12" i="11"/>
  <c r="T12" i="11" s="1"/>
  <c r="M11" i="11"/>
  <c r="T11" i="11" s="1"/>
  <c r="M10" i="11"/>
  <c r="M9" i="11"/>
  <c r="M8" i="11"/>
  <c r="T8" i="11" s="1"/>
  <c r="P14" i="11"/>
  <c r="U14" i="11" s="1"/>
  <c r="P13" i="11"/>
  <c r="P12" i="11"/>
  <c r="U12" i="11" s="1"/>
  <c r="P11" i="11"/>
  <c r="P10" i="11"/>
  <c r="U10" i="11" s="1"/>
  <c r="P9" i="11"/>
  <c r="U9" i="11" s="1"/>
  <c r="P8" i="11"/>
  <c r="U8" i="11" s="1"/>
  <c r="P7" i="11"/>
  <c r="U7" i="11" s="1"/>
  <c r="S7" i="11" l="1"/>
  <c r="S9" i="11"/>
  <c r="T9" i="11"/>
  <c r="S13" i="11"/>
  <c r="S10" i="11"/>
  <c r="S11" i="11"/>
  <c r="U13" i="11"/>
  <c r="S14" i="11"/>
  <c r="S12" i="11"/>
  <c r="U11" i="11"/>
  <c r="T10" i="11"/>
  <c r="S8" i="11"/>
  <c r="Q14" i="10"/>
  <c r="Q13" i="10"/>
  <c r="Q12" i="10"/>
  <c r="Q11" i="10"/>
  <c r="Q10" i="10"/>
  <c r="Q9" i="10"/>
  <c r="Q8" i="10"/>
  <c r="Q7" i="10"/>
  <c r="P14" i="10"/>
  <c r="U14" i="10" s="1"/>
  <c r="P13" i="10"/>
  <c r="U13" i="10" s="1"/>
  <c r="P12" i="10"/>
  <c r="P11" i="10"/>
  <c r="U11" i="10" s="1"/>
  <c r="P10" i="10"/>
  <c r="U10" i="10" s="1"/>
  <c r="P9" i="10"/>
  <c r="P8" i="10"/>
  <c r="U8" i="10" s="1"/>
  <c r="P7" i="10"/>
  <c r="M13" i="10"/>
  <c r="T13" i="10" s="1"/>
  <c r="M12" i="10"/>
  <c r="T12" i="10" s="1"/>
  <c r="M11" i="10"/>
  <c r="T11" i="10" s="1"/>
  <c r="M10" i="10"/>
  <c r="T10" i="10" s="1"/>
  <c r="M9" i="10"/>
  <c r="T9" i="10" s="1"/>
  <c r="M8" i="10"/>
  <c r="T8" i="10" s="1"/>
  <c r="M7" i="10"/>
  <c r="T7" i="10" s="1"/>
  <c r="M14" i="10"/>
  <c r="T14" i="10" s="1"/>
  <c r="S14" i="10" l="1"/>
  <c r="S7" i="10"/>
  <c r="S9" i="10"/>
  <c r="S12" i="10"/>
  <c r="U12" i="10"/>
  <c r="S13" i="10"/>
  <c r="S10" i="10"/>
  <c r="U9" i="10"/>
  <c r="S8" i="10"/>
  <c r="U7" i="10"/>
  <c r="S11" i="10"/>
  <c r="M10" i="7"/>
  <c r="P10" i="7"/>
  <c r="U11" i="7" l="1"/>
  <c r="U10" i="7"/>
  <c r="T10" i="7"/>
  <c r="Q14" i="7"/>
  <c r="Q13" i="7"/>
  <c r="Q12" i="7"/>
  <c r="Q11" i="7"/>
  <c r="Q10" i="7"/>
  <c r="Q9" i="7"/>
  <c r="Q8" i="7"/>
  <c r="Q7" i="7"/>
  <c r="P14" i="7"/>
  <c r="U14" i="7" s="1"/>
  <c r="P13" i="7"/>
  <c r="U13" i="7" s="1"/>
  <c r="P12" i="7"/>
  <c r="U12" i="7" s="1"/>
  <c r="P9" i="7"/>
  <c r="U9" i="7" s="1"/>
  <c r="P8" i="7"/>
  <c r="U8" i="7" s="1"/>
  <c r="P7" i="7"/>
  <c r="U7" i="7" s="1"/>
  <c r="M14" i="7"/>
  <c r="M13" i="7"/>
  <c r="T13" i="7" s="1"/>
  <c r="M12" i="7"/>
  <c r="T12" i="7" s="1"/>
  <c r="M11" i="7"/>
  <c r="T11" i="7" s="1"/>
  <c r="M9" i="7"/>
  <c r="T9" i="7" s="1"/>
  <c r="M8" i="7"/>
  <c r="T8" i="7" s="1"/>
  <c r="M7" i="7"/>
  <c r="T7" i="7" s="1"/>
  <c r="S11" i="7" l="1"/>
  <c r="S8" i="7"/>
  <c r="S7" i="7"/>
  <c r="S9" i="7"/>
  <c r="S12" i="7"/>
  <c r="S13" i="7"/>
  <c r="S14" i="7"/>
  <c r="T14" i="7"/>
  <c r="P9" i="6"/>
  <c r="U9" i="6" s="1"/>
  <c r="M9" i="6"/>
  <c r="T9" i="6" s="1"/>
  <c r="U11" i="6"/>
  <c r="Q14" i="6"/>
  <c r="P14" i="6"/>
  <c r="U14" i="6" s="1"/>
  <c r="Q13" i="6"/>
  <c r="P13" i="6"/>
  <c r="Q12" i="6"/>
  <c r="P12" i="6"/>
  <c r="U12" i="6" s="1"/>
  <c r="Q11" i="6"/>
  <c r="Q10" i="6"/>
  <c r="P10" i="6"/>
  <c r="U10" i="6" s="1"/>
  <c r="Q9" i="6"/>
  <c r="Q8" i="6"/>
  <c r="P8" i="6"/>
  <c r="U8" i="6" s="1"/>
  <c r="Q7" i="6"/>
  <c r="P7" i="6"/>
  <c r="U7" i="6" s="1"/>
  <c r="M14" i="6"/>
  <c r="T14" i="6" s="1"/>
  <c r="M13" i="6"/>
  <c r="T13" i="6" s="1"/>
  <c r="M12" i="6"/>
  <c r="S12" i="6" s="1"/>
  <c r="M11" i="6"/>
  <c r="S11" i="6" s="1"/>
  <c r="M10" i="6"/>
  <c r="T10" i="6" s="1"/>
  <c r="M8" i="6"/>
  <c r="S8" i="6" s="1"/>
  <c r="M7" i="6"/>
  <c r="T12" i="6" l="1"/>
  <c r="T11" i="6"/>
  <c r="T8" i="6"/>
  <c r="S7" i="6"/>
  <c r="T7" i="6"/>
  <c r="S13" i="6"/>
  <c r="U13" i="6"/>
  <c r="S9" i="6"/>
  <c r="S14" i="6"/>
  <c r="S10" i="6"/>
  <c r="P14" i="5"/>
  <c r="P13" i="5"/>
  <c r="P12" i="5"/>
  <c r="P11" i="5"/>
  <c r="P10" i="5"/>
  <c r="P9" i="5"/>
  <c r="P8" i="5"/>
  <c r="P7" i="5"/>
  <c r="M14" i="5"/>
  <c r="S14" i="5" s="1"/>
  <c r="M13" i="5"/>
  <c r="T13" i="5" s="1"/>
  <c r="M12" i="5"/>
  <c r="T12" i="5" s="1"/>
  <c r="M11" i="5"/>
  <c r="T11" i="5" s="1"/>
  <c r="M10" i="5"/>
  <c r="M9" i="5"/>
  <c r="T9" i="5" s="1"/>
  <c r="M8" i="5"/>
  <c r="S8" i="5" s="1"/>
  <c r="M7" i="5"/>
  <c r="T7" i="5" s="1"/>
  <c r="Q14" i="5"/>
  <c r="Q13" i="5"/>
  <c r="Q12" i="5"/>
  <c r="Q11" i="5"/>
  <c r="Q10" i="5"/>
  <c r="Q9" i="5"/>
  <c r="Q8" i="5"/>
  <c r="Q7" i="5"/>
  <c r="T10" i="5"/>
  <c r="U30" i="2"/>
  <c r="T30" i="2"/>
  <c r="S30" i="2"/>
  <c r="R30" i="2"/>
  <c r="Q30" i="2"/>
  <c r="P30" i="2"/>
  <c r="O30" i="2"/>
  <c r="N30" i="2"/>
  <c r="M30" i="2"/>
  <c r="L30" i="2"/>
  <c r="K30" i="2"/>
  <c r="U29" i="2"/>
  <c r="U37" i="2" s="1"/>
  <c r="T29" i="2"/>
  <c r="T37" i="2" s="1"/>
  <c r="S29" i="2"/>
  <c r="S37" i="2" s="1"/>
  <c r="R29" i="2"/>
  <c r="R37" i="2" s="1"/>
  <c r="Q29" i="2"/>
  <c r="Q37" i="2" s="1"/>
  <c r="P29" i="2"/>
  <c r="P37" i="2" s="1"/>
  <c r="O29" i="2"/>
  <c r="O37" i="2" s="1"/>
  <c r="N29" i="2"/>
  <c r="N37" i="2" s="1"/>
  <c r="M29" i="2"/>
  <c r="M37" i="2" s="1"/>
  <c r="L29" i="2"/>
  <c r="L37" i="2" s="1"/>
  <c r="K29" i="2"/>
  <c r="K37" i="2" s="1"/>
  <c r="U28" i="2"/>
  <c r="U36" i="2" s="1"/>
  <c r="T28" i="2"/>
  <c r="T36" i="2" s="1"/>
  <c r="S28" i="2"/>
  <c r="S36" i="2" s="1"/>
  <c r="S43" i="2" s="1"/>
  <c r="R28" i="2"/>
  <c r="R36" i="2" s="1"/>
  <c r="R43" i="2" s="1"/>
  <c r="Q28" i="2"/>
  <c r="Q36" i="2" s="1"/>
  <c r="Q43" i="2" s="1"/>
  <c r="P28" i="2"/>
  <c r="P36" i="2" s="1"/>
  <c r="P43" i="2" s="1"/>
  <c r="O28" i="2"/>
  <c r="O36" i="2" s="1"/>
  <c r="O43" i="2" s="1"/>
  <c r="N28" i="2"/>
  <c r="N36" i="2" s="1"/>
  <c r="N43" i="2" s="1"/>
  <c r="M28" i="2"/>
  <c r="M36" i="2" s="1"/>
  <c r="M43" i="2" s="1"/>
  <c r="L28" i="2"/>
  <c r="L36" i="2" s="1"/>
  <c r="L43" i="2" s="1"/>
  <c r="K28" i="2"/>
  <c r="K36" i="2" s="1"/>
  <c r="K43" i="2" s="1"/>
  <c r="U27" i="2"/>
  <c r="U35" i="2" s="1"/>
  <c r="T27" i="2"/>
  <c r="T35" i="2" s="1"/>
  <c r="S27" i="2"/>
  <c r="S35" i="2" s="1"/>
  <c r="S42" i="2" s="1"/>
  <c r="R27" i="2"/>
  <c r="R35" i="2" s="1"/>
  <c r="Q27" i="2"/>
  <c r="Q35" i="2" s="1"/>
  <c r="P27" i="2"/>
  <c r="P35" i="2" s="1"/>
  <c r="O27" i="2"/>
  <c r="O35" i="2" s="1"/>
  <c r="O42" i="2" s="1"/>
  <c r="N27" i="2"/>
  <c r="N35" i="2" s="1"/>
  <c r="M27" i="2"/>
  <c r="M35" i="2" s="1"/>
  <c r="L27" i="2"/>
  <c r="L35" i="2" s="1"/>
  <c r="K27" i="2"/>
  <c r="K35" i="2" s="1"/>
  <c r="K42" i="2" s="1"/>
  <c r="J30" i="2"/>
  <c r="J29" i="2"/>
  <c r="J37" i="2" s="1"/>
  <c r="J28" i="2"/>
  <c r="J36" i="2" s="1"/>
  <c r="J43" i="2" s="1"/>
  <c r="J27" i="2"/>
  <c r="J35" i="2" s="1"/>
  <c r="J42" i="2" s="1"/>
  <c r="N42" i="2" l="1"/>
  <c r="R42" i="2"/>
  <c r="M42" i="2"/>
  <c r="Q42" i="2"/>
  <c r="L42" i="2"/>
  <c r="P42" i="2"/>
  <c r="T8" i="5"/>
  <c r="S10" i="5"/>
  <c r="S13" i="5"/>
  <c r="S12" i="5"/>
  <c r="S11" i="5"/>
  <c r="T14" i="5"/>
  <c r="S7" i="5"/>
  <c r="S9" i="5"/>
  <c r="M17" i="8"/>
  <c r="M16" i="8"/>
  <c r="M15" i="8"/>
  <c r="M14" i="8"/>
  <c r="M13" i="8"/>
  <c r="M12" i="8"/>
  <c r="M11" i="8"/>
  <c r="M10" i="8"/>
  <c r="Q14" i="4" l="1"/>
  <c r="Q13" i="4"/>
  <c r="Q12" i="4"/>
  <c r="Q11" i="4"/>
  <c r="Q10" i="4"/>
  <c r="Q9" i="4"/>
  <c r="Q8" i="4"/>
  <c r="Q7" i="4"/>
  <c r="P14" i="4"/>
  <c r="T14" i="4" s="1"/>
  <c r="P13" i="4"/>
  <c r="T13" i="4" s="1"/>
  <c r="P12" i="4"/>
  <c r="T12" i="4" s="1"/>
  <c r="P11" i="4"/>
  <c r="T11" i="4" s="1"/>
  <c r="P10" i="4"/>
  <c r="T10" i="4" s="1"/>
  <c r="P9" i="4"/>
  <c r="T9" i="4" s="1"/>
  <c r="P8" i="4"/>
  <c r="T8" i="4" s="1"/>
  <c r="M14" i="4"/>
  <c r="S14" i="4" s="1"/>
  <c r="M13" i="4"/>
  <c r="S13" i="4" s="1"/>
  <c r="M12" i="4"/>
  <c r="S12" i="4" s="1"/>
  <c r="M11" i="4"/>
  <c r="S11" i="4" s="1"/>
  <c r="M10" i="4"/>
  <c r="S10" i="4" s="1"/>
  <c r="M9" i="4"/>
  <c r="M8" i="4"/>
  <c r="S8" i="4" s="1"/>
  <c r="P7" i="4"/>
  <c r="T7" i="4" s="1"/>
  <c r="M7" i="4"/>
  <c r="S7" i="4" s="1"/>
  <c r="R7" i="4" l="1"/>
  <c r="R8" i="4"/>
  <c r="R9" i="4"/>
  <c r="S9" i="4"/>
  <c r="R10" i="4"/>
  <c r="R11" i="4"/>
  <c r="R12" i="4"/>
  <c r="R13" i="4"/>
  <c r="R14" i="4"/>
  <c r="P7" i="3"/>
  <c r="M9" i="8"/>
  <c r="M8" i="8"/>
  <c r="M7" i="8"/>
  <c r="M6" i="8"/>
  <c r="M5" i="8"/>
  <c r="M4" i="8"/>
  <c r="M3" i="8"/>
  <c r="M2" i="8"/>
  <c r="Q14" i="3" l="1"/>
  <c r="Q13" i="3"/>
  <c r="Q12" i="3"/>
  <c r="Q11" i="3"/>
  <c r="Q10" i="3"/>
  <c r="Q9" i="3"/>
  <c r="Q8" i="3"/>
  <c r="Q7" i="3"/>
  <c r="P14" i="3"/>
  <c r="T14" i="3" s="1"/>
  <c r="P13" i="3"/>
  <c r="T13" i="3" s="1"/>
  <c r="P12" i="3"/>
  <c r="T12" i="3" s="1"/>
  <c r="P11" i="3"/>
  <c r="T11" i="3" s="1"/>
  <c r="P10" i="3"/>
  <c r="T10" i="3" s="1"/>
  <c r="P9" i="3"/>
  <c r="T9" i="3" s="1"/>
  <c r="P8" i="3"/>
  <c r="T8" i="3" s="1"/>
  <c r="T7" i="3"/>
  <c r="M14" i="3"/>
  <c r="S14" i="3" s="1"/>
  <c r="M13" i="3"/>
  <c r="S13" i="3" s="1"/>
  <c r="M12" i="3"/>
  <c r="S12" i="3" s="1"/>
  <c r="M11" i="3"/>
  <c r="S11" i="3" s="1"/>
  <c r="M10" i="3"/>
  <c r="S10" i="3" s="1"/>
  <c r="M9" i="3"/>
  <c r="S9" i="3" s="1"/>
  <c r="M8" i="3"/>
  <c r="S8" i="3" s="1"/>
  <c r="M7" i="3"/>
  <c r="S7" i="3" s="1"/>
  <c r="R10" i="3" l="1"/>
  <c r="R13" i="3"/>
  <c r="R14" i="3"/>
  <c r="R12" i="3"/>
  <c r="R11" i="3"/>
  <c r="R9" i="3"/>
  <c r="R7" i="3"/>
  <c r="R8" i="3"/>
  <c r="I30" i="2"/>
  <c r="H30" i="2"/>
  <c r="G30" i="2"/>
  <c r="F30" i="2"/>
  <c r="E30" i="2"/>
  <c r="D30" i="2"/>
  <c r="C30" i="2"/>
  <c r="I29" i="2" l="1"/>
  <c r="I37" i="2" s="1"/>
  <c r="H29" i="2"/>
  <c r="H37" i="2" s="1"/>
  <c r="G29" i="2"/>
  <c r="G37" i="2" s="1"/>
  <c r="F29" i="2"/>
  <c r="F37" i="2" s="1"/>
  <c r="E29" i="2"/>
  <c r="E37" i="2" s="1"/>
  <c r="D29" i="2"/>
  <c r="D37" i="2" s="1"/>
  <c r="I28" i="2"/>
  <c r="I36" i="2" s="1"/>
  <c r="I43" i="2" s="1"/>
  <c r="H28" i="2"/>
  <c r="H36" i="2" s="1"/>
  <c r="H43" i="2" s="1"/>
  <c r="G28" i="2"/>
  <c r="G36" i="2" s="1"/>
  <c r="G43" i="2" s="1"/>
  <c r="F28" i="2"/>
  <c r="F36" i="2" s="1"/>
  <c r="F43" i="2" s="1"/>
  <c r="E28" i="2"/>
  <c r="E36" i="2" s="1"/>
  <c r="E43" i="2" s="1"/>
  <c r="D28" i="2"/>
  <c r="D36" i="2" s="1"/>
  <c r="D43" i="2" s="1"/>
  <c r="I27" i="2"/>
  <c r="I35" i="2" s="1"/>
  <c r="I42" i="2" s="1"/>
  <c r="H27" i="2"/>
  <c r="H35" i="2" s="1"/>
  <c r="H42" i="2" s="1"/>
  <c r="G27" i="2"/>
  <c r="G35" i="2" s="1"/>
  <c r="G42" i="2" s="1"/>
  <c r="F27" i="2"/>
  <c r="F35" i="2" s="1"/>
  <c r="F42" i="2" s="1"/>
  <c r="E27" i="2"/>
  <c r="E35" i="2" s="1"/>
  <c r="E42" i="2" s="1"/>
  <c r="D27" i="2"/>
  <c r="D35" i="2" s="1"/>
  <c r="D42" i="2" s="1"/>
  <c r="C29" i="2"/>
  <c r="C37" i="2" s="1"/>
  <c r="C28" i="2"/>
  <c r="C36" i="2" s="1"/>
  <c r="C43" i="2" s="1"/>
  <c r="C27" i="2"/>
  <c r="C35" i="2" s="1"/>
  <c r="C42" i="2" l="1"/>
</calcChain>
</file>

<file path=xl/comments1.xml><?xml version="1.0" encoding="utf-8"?>
<comments xmlns="http://schemas.openxmlformats.org/spreadsheetml/2006/main">
  <authors>
    <author>Author</author>
  </authors>
  <commentList>
    <comment ref="C24" authorId="0">
      <text>
        <r>
          <rPr>
            <sz val="10"/>
            <color rgb="FF000000"/>
            <rFont val="Arial"/>
            <family val="2"/>
          </rPr>
          <t>group A get cherry casein (D1), grape malto (D2), cherry casein (D3/Test)
Group B get grape malto (D1),
cherry casein (D2), grape malto (D3/Test)
	-James McCutcheon</t>
        </r>
      </text>
    </comment>
  </commentList>
</comments>
</file>

<file path=xl/comments2.xml><?xml version="1.0" encoding="utf-8"?>
<comments xmlns="http://schemas.openxmlformats.org/spreadsheetml/2006/main">
  <authors>
    <author>Author</author>
  </authors>
  <commentList>
    <comment ref="P20" authorId="0">
      <text>
        <r>
          <rPr>
            <b/>
            <sz val="9"/>
            <color indexed="81"/>
            <rFont val="Tahoma"/>
            <family val="2"/>
          </rPr>
          <t>Author:</t>
        </r>
        <r>
          <rPr>
            <sz val="9"/>
            <color indexed="81"/>
            <rFont val="Tahoma"/>
            <family val="2"/>
          </rPr>
          <t xml:space="preserve">
cages changed by PRF</t>
        </r>
      </text>
    </comment>
    <comment ref="P31" authorId="0">
      <text>
        <r>
          <rPr>
            <b/>
            <sz val="9"/>
            <color indexed="81"/>
            <rFont val="Tahoma"/>
            <family val="2"/>
          </rPr>
          <t>Author:</t>
        </r>
        <r>
          <rPr>
            <sz val="9"/>
            <color indexed="81"/>
            <rFont val="Tahoma"/>
            <family val="2"/>
          </rPr>
          <t xml:space="preserve">
cages changed by PRF</t>
        </r>
      </text>
    </comment>
    <comment ref="P39" authorId="0">
      <text>
        <r>
          <rPr>
            <b/>
            <sz val="9"/>
            <color indexed="81"/>
            <rFont val="Tahoma"/>
            <family val="2"/>
          </rPr>
          <t>Author:</t>
        </r>
        <r>
          <rPr>
            <sz val="9"/>
            <color indexed="81"/>
            <rFont val="Tahoma"/>
            <family val="2"/>
          </rPr>
          <t xml:space="preserve">
cages changed by PRF</t>
        </r>
      </text>
    </comment>
  </commentList>
</comments>
</file>

<file path=xl/comments3.xml><?xml version="1.0" encoding="utf-8"?>
<comments xmlns="http://schemas.openxmlformats.org/spreadsheetml/2006/main">
  <authors>
    <author>Author</author>
  </authors>
  <commentList>
    <comment ref="A26" authorId="0">
      <text>
        <r>
          <rPr>
            <b/>
            <sz val="9"/>
            <color indexed="81"/>
            <rFont val="Tahoma"/>
            <charset val="1"/>
          </rPr>
          <t>Author:</t>
        </r>
        <r>
          <rPr>
            <sz val="9"/>
            <color indexed="81"/>
            <rFont val="Tahoma"/>
            <charset val="1"/>
          </rPr>
          <t xml:space="preserve">
Giulia-180712-105702 and Giulia-180712-113737</t>
        </r>
      </text>
    </comment>
    <comment ref="A27" authorId="0">
      <text>
        <r>
          <rPr>
            <b/>
            <sz val="9"/>
            <color indexed="81"/>
            <rFont val="Tahoma"/>
            <charset val="1"/>
          </rPr>
          <t>Author:</t>
        </r>
        <r>
          <rPr>
            <sz val="9"/>
            <color indexed="81"/>
            <rFont val="Tahoma"/>
            <charset val="1"/>
          </rPr>
          <t xml:space="preserve">
Giulia-180712-105702 and Giulia-180712-113737</t>
        </r>
      </text>
    </comment>
  </commentList>
</comments>
</file>

<file path=xl/sharedStrings.xml><?xml version="1.0" encoding="utf-8"?>
<sst xmlns="http://schemas.openxmlformats.org/spreadsheetml/2006/main" count="3201" uniqueCount="478">
  <si>
    <t>PPL</t>
  </si>
  <si>
    <t>70/8069</t>
  </si>
  <si>
    <t>Protocol</t>
  </si>
  <si>
    <t>PIL</t>
  </si>
  <si>
    <t>Objective</t>
  </si>
  <si>
    <t>To determine VTA activation by consumption of protein in a state of protein restriction</t>
  </si>
  <si>
    <t>Method</t>
  </si>
  <si>
    <t>Experimenter</t>
  </si>
  <si>
    <t>Dates</t>
  </si>
  <si>
    <t>Rats arrive</t>
  </si>
  <si>
    <t>surgery</t>
  </si>
  <si>
    <t>Diets start</t>
  </si>
  <si>
    <t>Saccharin</t>
  </si>
  <si>
    <t>Conditioning</t>
  </si>
  <si>
    <t>Testday</t>
  </si>
  <si>
    <t>reversed diet start</t>
  </si>
  <si>
    <t>Testday2</t>
  </si>
  <si>
    <t>Conditioning 2</t>
  </si>
  <si>
    <t>Testday3</t>
  </si>
  <si>
    <t>Perfusion</t>
  </si>
  <si>
    <t>Groupings</t>
  </si>
  <si>
    <t>Cage 1</t>
  </si>
  <si>
    <t>Diet</t>
  </si>
  <si>
    <t>Cond Group</t>
  </si>
  <si>
    <t>Run</t>
  </si>
  <si>
    <t>Box</t>
  </si>
  <si>
    <t>Rat ID</t>
  </si>
  <si>
    <t>gc214</t>
  </si>
  <si>
    <t xml:space="preserve">Giulia </t>
  </si>
  <si>
    <t>04-06-07/06/2018</t>
  </si>
  <si>
    <t>PPP3.1</t>
  </si>
  <si>
    <t>Weights</t>
  </si>
  <si>
    <t>PPP3.2</t>
  </si>
  <si>
    <t>PPP3.3</t>
  </si>
  <si>
    <t>PPP3.4</t>
  </si>
  <si>
    <t>PPP3.5</t>
  </si>
  <si>
    <t>PPP3.6</t>
  </si>
  <si>
    <t>PPP3.7</t>
  </si>
  <si>
    <t>PPP3.8</t>
  </si>
  <si>
    <t>cage</t>
  </si>
  <si>
    <t>diet</t>
  </si>
  <si>
    <t>PR</t>
  </si>
  <si>
    <t>NR</t>
  </si>
  <si>
    <t>July '18</t>
  </si>
  <si>
    <t>Averages</t>
  </si>
  <si>
    <t xml:space="preserve">cage </t>
  </si>
  <si>
    <t xml:space="preserve">diet </t>
  </si>
  <si>
    <t>FOOD LEFT</t>
  </si>
  <si>
    <t>FOOD EATEN</t>
  </si>
  <si>
    <r>
      <t xml:space="preserve">notes: </t>
    </r>
    <r>
      <rPr>
        <sz val="10"/>
        <color rgb="FF000000"/>
        <rFont val="Arial"/>
        <family val="2"/>
      </rPr>
      <t>diet starts on 3/7/2018 instead of 2/7 because of issue with PPP3.7. I've observed weight loss over the week before assigning diet. During the weekend the staff reports head tilt and spinning, they hypothesized an inner ear issue. On Monday I splitted PPP3.7 and 3.8 in different cages, as when 3.7 tryes to eat, 3.8 attacks him. I gave 3.7 wet and dry food and come to check food intake in the afternoon. Tuesday 3rd: rat is still loosing weight, we keep him alone and gave him jelly food. Wednesday 4th rat starts eating, Thursday and Friday weight is stable.</t>
    </r>
  </si>
  <si>
    <t>Experiment</t>
  </si>
  <si>
    <t>Notes</t>
  </si>
  <si>
    <t>Day</t>
  </si>
  <si>
    <t>Saccharin training day 1</t>
  </si>
  <si>
    <t>Date</t>
  </si>
  <si>
    <t>Program</t>
  </si>
  <si>
    <t>two_bottle_perm.mpc</t>
  </si>
  <si>
    <t>Cage</t>
  </si>
  <si>
    <t>Weight</t>
  </si>
  <si>
    <t>Turn</t>
  </si>
  <si>
    <t>L</t>
  </si>
  <si>
    <t>R</t>
  </si>
  <si>
    <t>L licks</t>
  </si>
  <si>
    <t>R licks</t>
  </si>
  <si>
    <t>L (g) before</t>
  </si>
  <si>
    <t>L (g) after</t>
  </si>
  <si>
    <t>L (g) drank</t>
  </si>
  <si>
    <t>R (g) before</t>
  </si>
  <si>
    <t>R (g) after</t>
  </si>
  <si>
    <t>R (g) drank</t>
  </si>
  <si>
    <t>Total licks</t>
  </si>
  <si>
    <t>Total (g)</t>
  </si>
  <si>
    <t>L L/g ratio</t>
  </si>
  <si>
    <t>R L/g ratio</t>
  </si>
  <si>
    <t>saccharin</t>
  </si>
  <si>
    <t xml:space="preserve">Protein Preference Photometry 3 </t>
  </si>
  <si>
    <t xml:space="preserve">Rats will be maintained on either low protein (5%) or normal protein diet for 7 days before undergoing 5 days of saccharin lick training. After that rats undergo 4 days of conditioning sessions in operant boxes with access to either flavoured casein or maltodextrin on alternate days.  After conditioning, rats perform the preference test. After test, the diets are reversed for 7 days and rats perform a new preference test. A new 4-day conditioning session is run with a new preference test at the end. Photometry recordings are carried out during all behavioral experiment. </t>
  </si>
  <si>
    <t>Saccharin training day 2</t>
  </si>
  <si>
    <t>Saccharin training day 3</t>
  </si>
  <si>
    <t>tdtfile</t>
  </si>
  <si>
    <t>medfile</t>
  </si>
  <si>
    <t>rat</t>
  </si>
  <si>
    <t>session</t>
  </si>
  <si>
    <t>box</t>
  </si>
  <si>
    <t>dietgroup</t>
  </si>
  <si>
    <t>date</t>
  </si>
  <si>
    <t>bottleL</t>
  </si>
  <si>
    <t>bottleR</t>
  </si>
  <si>
    <t>licksL</t>
  </si>
  <si>
    <t>licksR</t>
  </si>
  <si>
    <t>Totallicks</t>
  </si>
  <si>
    <t>missedtrials</t>
  </si>
  <si>
    <t>intakeL</t>
  </si>
  <si>
    <t>intakeR</t>
  </si>
  <si>
    <t>s1</t>
  </si>
  <si>
    <t>flat signal</t>
  </si>
  <si>
    <t>!2018-07-09_07h40m.Subject PPP3.1</t>
  </si>
  <si>
    <t>!2018-07-09_07h40m.Subject PPP3.2</t>
  </si>
  <si>
    <t>!2018-07-09_09h51m.Subject PPP3.4</t>
  </si>
  <si>
    <t>!2018-07-09_09h51m.Subject PPP3.3</t>
  </si>
  <si>
    <t>Giulia-180709-083142</t>
  </si>
  <si>
    <t>Giulia-180709-100216</t>
  </si>
  <si>
    <t>!2018-07-09_11h05m.Subject PPP3.5</t>
  </si>
  <si>
    <t>!2018-07-09_11h05m.Subject PPP3.6</t>
  </si>
  <si>
    <t>Giulia-180709-113302</t>
  </si>
  <si>
    <t>!2018-07-09_12h27m.Subject PPP3.7</t>
  </si>
  <si>
    <t>!2018-07-09_12h29m.Subject PPP3.8</t>
  </si>
  <si>
    <t>Giulia-180709-123325 and Giulia-180709-124223</t>
  </si>
  <si>
    <t>left lickometer not working</t>
  </si>
  <si>
    <t xml:space="preserve">two_bottle_perm.mpc </t>
  </si>
  <si>
    <t>s2</t>
  </si>
  <si>
    <t>flat signal most of the time</t>
  </si>
  <si>
    <t>!2018-07-10_07h31m.Subject PPP3.8</t>
  </si>
  <si>
    <t>!2018-07-10_07h31m.Subject PPP3.7</t>
  </si>
  <si>
    <t>Giulia-180710-075617</t>
  </si>
  <si>
    <t xml:space="preserve">flat </t>
  </si>
  <si>
    <t>nice signal</t>
  </si>
  <si>
    <t xml:space="preserve">nothing to see with commutator </t>
  </si>
  <si>
    <t>!2018-07-10_08h56m.Subject PPP3.6</t>
  </si>
  <si>
    <t>!2018-07-10_08h56m.Subject PPP3.5</t>
  </si>
  <si>
    <t>Giulia-180710-090946</t>
  </si>
  <si>
    <t>sleepy. Flat signal</t>
  </si>
  <si>
    <t>!2018-07-10_10h11m.Subject PPP3.3</t>
  </si>
  <si>
    <t>!2018-07-10_10h10m.Subject PPP3.4</t>
  </si>
  <si>
    <t>Giulia-180710-102312</t>
  </si>
  <si>
    <t>!2018-07-10_11h25m.Subject PPP3.1</t>
  </si>
  <si>
    <t>!2018-07-10_11h25m.Subject PPP3.2</t>
  </si>
  <si>
    <t>Giulia-180710-113640</t>
  </si>
  <si>
    <t>two_bottle.mpc</t>
  </si>
  <si>
    <t>flat</t>
  </si>
  <si>
    <t>s3</t>
  </si>
  <si>
    <t xml:space="preserve">not the best but not so flat. Not interested in drinking </t>
  </si>
  <si>
    <t xml:space="preserve">good signal </t>
  </si>
  <si>
    <t>good signal, rat immobile</t>
  </si>
  <si>
    <t xml:space="preserve">missed trials </t>
  </si>
  <si>
    <t>mostly flat</t>
  </si>
  <si>
    <t>!2018-07-11_11h03m.Subject PPP3.5</t>
  </si>
  <si>
    <t>!2018-07-11_10h07m.Subject PPP3.7</t>
  </si>
  <si>
    <t>!2018-07-11_10h07m.Subject PPP3.8</t>
  </si>
  <si>
    <t>!2018-07-11_09h01m.Subject PPP3.2</t>
  </si>
  <si>
    <t>!2018-07-11_09h01m.Subject PPP3.1</t>
  </si>
  <si>
    <t>!2018-07-11_07h26m.Subject PPP3.3</t>
  </si>
  <si>
    <t>!2018-07-11_07h27m.Subject PPP3.4</t>
  </si>
  <si>
    <t xml:space="preserve">nice signal </t>
  </si>
  <si>
    <t>Giulia-180711-081253</t>
  </si>
  <si>
    <t>Giulia-180711-091605</t>
  </si>
  <si>
    <t>Giulia-180711-101849</t>
  </si>
  <si>
    <t>plugged with broken cable. cable not twisting any more</t>
  </si>
  <si>
    <t xml:space="preserve">few licks because rat unplugged and re-plugged in to fix the twisted cable and cage opened several times to untwist cable </t>
  </si>
  <si>
    <t>!2018-07-11_11h03m.Subject PPP3.6</t>
  </si>
  <si>
    <t>Giulia-180711-112310</t>
  </si>
  <si>
    <t>RT1_</t>
  </si>
  <si>
    <t>LT1_</t>
  </si>
  <si>
    <t>LL1_</t>
  </si>
  <si>
    <t>RL1_</t>
  </si>
  <si>
    <t>D1B2</t>
  </si>
  <si>
    <t>D2B2</t>
  </si>
  <si>
    <t>D3B2</t>
  </si>
  <si>
    <t>D4B2</t>
  </si>
  <si>
    <t>LT2_</t>
  </si>
  <si>
    <t>RT2_</t>
  </si>
  <si>
    <t>LL2_</t>
  </si>
  <si>
    <t>RL2_</t>
  </si>
  <si>
    <t>sig-blue</t>
  </si>
  <si>
    <t>sig-uv</t>
  </si>
  <si>
    <t>ttl-trialL</t>
  </si>
  <si>
    <t>ttl-trialR</t>
  </si>
  <si>
    <t>ttl-lickL</t>
  </si>
  <si>
    <t>ttl-lickR</t>
  </si>
  <si>
    <t>a lot of small peacks but but maybe something to see</t>
  </si>
  <si>
    <t>plugged with broken cable. A little bit of cable twisting at the end</t>
  </si>
  <si>
    <t>super active rat and super twisted cable, rat lifted by cable. Unplugged to let him drink</t>
  </si>
  <si>
    <t>lovely signal</t>
  </si>
  <si>
    <t>broken cable. No twisting</t>
  </si>
  <si>
    <t>signal! But not interested in drinking</t>
  </si>
  <si>
    <t>s4</t>
  </si>
  <si>
    <t xml:space="preserve">nice signal but doesn't want to drink </t>
  </si>
  <si>
    <t>a little bit of cable twisting</t>
  </si>
  <si>
    <t>Current % of BL</t>
  </si>
  <si>
    <t>s5</t>
  </si>
  <si>
    <t>rat unplugged and re-plugged because of twisted cable</t>
  </si>
  <si>
    <t>not much to see</t>
  </si>
  <si>
    <t xml:space="preserve">cable twisting at the end. Around 2000 licks, mostly at the end in 2 bottles permanent </t>
  </si>
  <si>
    <t>no twisting</t>
  </si>
  <si>
    <t>signal!</t>
  </si>
  <si>
    <t>Conditioning day 1</t>
  </si>
  <si>
    <t>one_bottle.mpc</t>
  </si>
  <si>
    <t>Signal intensity at start</t>
  </si>
  <si>
    <t>Signal control intensity at start</t>
  </si>
  <si>
    <t>caseinCH = casein (4%) + saccharin (0.2%) + cherry Kool-Aid (0.05%) + methionine (0.21%)</t>
  </si>
  <si>
    <t>maltodextrinCH = maltodextrin (4%) + saccharin (0.2%) + cherry Kool-Aid (0.05%)</t>
  </si>
  <si>
    <t>Details:</t>
  </si>
  <si>
    <t>caseinGR</t>
  </si>
  <si>
    <t>empty</t>
  </si>
  <si>
    <t>maltodextrinGR</t>
  </si>
  <si>
    <t>caseinGR = casein (4%) + saccharin (0.2%) + grape Kool-Aid (0.05%) + methionine (0.21%)</t>
  </si>
  <si>
    <t>maltodextrinGR = maltodextrin (4%) + saccharin (0.2%) + grape Kool-Aid (0.05%)</t>
  </si>
  <si>
    <t>notes for boxes and cables</t>
  </si>
  <si>
    <t>cable</t>
  </si>
  <si>
    <t>good</t>
  </si>
  <si>
    <t>attention to the cable!</t>
  </si>
  <si>
    <t xml:space="preserve">check if they have signal </t>
  </si>
  <si>
    <t>try longer broken cable and see if it twists</t>
  </si>
  <si>
    <t>Conditioning day 2</t>
  </si>
  <si>
    <t>maltoCH</t>
  </si>
  <si>
    <t>caseinCH</t>
  </si>
  <si>
    <t xml:space="preserve">                                                                                                                                                                                                                                                                                                                                                                                                                                                                                                                                                                                               </t>
  </si>
  <si>
    <t>Conditioning day 3</t>
  </si>
  <si>
    <t>Conditioning day 4</t>
  </si>
  <si>
    <r>
      <rPr>
        <b/>
        <sz val="11"/>
        <color theme="1"/>
        <rFont val="Calibri"/>
        <family val="2"/>
        <scheme val="minor"/>
      </rPr>
      <t>MED</t>
    </r>
    <r>
      <rPr>
        <sz val="11"/>
        <color theme="1"/>
        <rFont val="Calibri"/>
        <family val="2"/>
        <scheme val="minor"/>
      </rPr>
      <t xml:space="preserve"> </t>
    </r>
    <r>
      <rPr>
        <b/>
        <sz val="11"/>
        <color theme="1"/>
        <rFont val="Calibri"/>
        <family val="2"/>
        <scheme val="minor"/>
      </rPr>
      <t>for conditioning</t>
    </r>
  </si>
  <si>
    <t>ΔX</t>
  </si>
  <si>
    <t xml:space="preserve"> tick box 1 or 2 </t>
  </si>
  <si>
    <r>
      <t xml:space="preserve">K: if bottle is on the </t>
    </r>
    <r>
      <rPr>
        <b/>
        <sz val="11"/>
        <color theme="1"/>
        <rFont val="Calibri"/>
        <family val="2"/>
        <scheme val="minor"/>
      </rPr>
      <t>sx</t>
    </r>
    <r>
      <rPr>
        <sz val="11"/>
        <color theme="1"/>
        <rFont val="Calibri"/>
        <family val="2"/>
        <scheme val="minor"/>
      </rPr>
      <t xml:space="preserve"> --&gt; </t>
    </r>
    <r>
      <rPr>
        <b/>
        <sz val="11"/>
        <color theme="1"/>
        <rFont val="Calibri"/>
        <family val="2"/>
        <scheme val="minor"/>
      </rPr>
      <t>1</t>
    </r>
    <r>
      <rPr>
        <sz val="11"/>
        <color theme="1"/>
        <rFont val="Calibri"/>
        <family val="2"/>
        <scheme val="minor"/>
      </rPr>
      <t xml:space="preserve"> - leave </t>
    </r>
    <r>
      <rPr>
        <b/>
        <sz val="11"/>
        <color theme="1"/>
        <rFont val="Calibri"/>
        <family val="2"/>
        <scheme val="minor"/>
      </rPr>
      <t>unvaried</t>
    </r>
    <r>
      <rPr>
        <sz val="11"/>
        <color theme="1"/>
        <rFont val="Calibri"/>
        <family val="2"/>
        <scheme val="minor"/>
      </rPr>
      <t xml:space="preserve"> if bottle is on the </t>
    </r>
    <r>
      <rPr>
        <b/>
        <sz val="11"/>
        <color theme="1"/>
        <rFont val="Calibri"/>
        <family val="2"/>
        <scheme val="minor"/>
      </rPr>
      <t>dx</t>
    </r>
  </si>
  <si>
    <t>ISSUE</t>
  </si>
  <si>
    <t>opened to untwist cable. Long broken cable used. Very twisted, but rat is not lifted and is able to move</t>
  </si>
  <si>
    <t>s6</t>
  </si>
  <si>
    <t>not much to see. Unplugged at the end because super twisted. Only behaviour</t>
  </si>
  <si>
    <t>not much to see. A little bit of twisting at the end</t>
  </si>
  <si>
    <t xml:space="preserve">weird signal but peaks when licking </t>
  </si>
  <si>
    <t xml:space="preserve">not much to see. No twisting </t>
  </si>
  <si>
    <t>weird signal. Must be the cable</t>
  </si>
  <si>
    <t>all the rats in box 2 don't have good signal. Realized only during PPP3.2 session as he's the only I was sure having a good signal. Change batteries of commutator tomorrow</t>
  </si>
  <si>
    <t>s7</t>
  </si>
  <si>
    <t>nice signal. No twisting cable</t>
  </si>
  <si>
    <t xml:space="preserve"> something to see</t>
  </si>
  <si>
    <t>not much to see. Very active, a bit of twisty cable</t>
  </si>
  <si>
    <t>not plugged to avoid another broken cable. Recording started late trial 42</t>
  </si>
  <si>
    <t xml:space="preserve">nice signal. Recording started late trial 37 </t>
  </si>
  <si>
    <t>cable in box 2 changed with a long one (the only one left) after realizing the source of the problem was the cable</t>
  </si>
  <si>
    <t>345mv</t>
  </si>
  <si>
    <t>359 mv</t>
  </si>
  <si>
    <t>nothing to see</t>
  </si>
  <si>
    <t>nothing to see. No twisting cable</t>
  </si>
  <si>
    <t>!2018-07-12_10h49m.Subject PPP3.1</t>
  </si>
  <si>
    <t>!2018-07-12_10h49m.Subject PPP3.2</t>
  </si>
  <si>
    <t>Giulia-180712-100537</t>
  </si>
  <si>
    <t>!2018-07-12_09h56m.Subject PPP3.3</t>
  </si>
  <si>
    <t>!2018-07-12_09h56m.Subject PPP3.4</t>
  </si>
  <si>
    <t>Giulia-180712-081742</t>
  </si>
  <si>
    <t>!2018-07-12_07h32m.Subject PPP3.5</t>
  </si>
  <si>
    <t>!2018-07-12_07h32m.Subject PPP3.6</t>
  </si>
  <si>
    <t>Giulia-180712-090855</t>
  </si>
  <si>
    <t>!2018-07-12_08h59m.Subject PPP3.7</t>
  </si>
  <si>
    <t>!2018-07-12_08h59m.Subject PPP3.8</t>
  </si>
  <si>
    <t>Giulia-180713-114048</t>
  </si>
  <si>
    <t>!2018-07-13_11h32m.Subject PPP3.2</t>
  </si>
  <si>
    <t>Giulia-180713-105348</t>
  </si>
  <si>
    <t>!2018-07-13_10h44m.Subject PPP3.3</t>
  </si>
  <si>
    <t>!2018-07-13_10h44m.Subject PPP3.4</t>
  </si>
  <si>
    <t>Giulia-180713-101407</t>
  </si>
  <si>
    <t>!2018-07-13_09h53m.Subject PPP3.5</t>
  </si>
  <si>
    <t>!2018-07-13_10h04m.Subject PPP3.6</t>
  </si>
  <si>
    <t>Giulia-180713-092417</t>
  </si>
  <si>
    <t>!2018-07-13_08h53m.Subject PPP3.7</t>
  </si>
  <si>
    <t>!2018-07-13_08h52m.Subject PPP3.8</t>
  </si>
  <si>
    <t>Giulia-180716-115500</t>
  </si>
  <si>
    <t>!2018-07-16_11h42m.Subject PPP3.1</t>
  </si>
  <si>
    <t>!2018-07-16_11h42m.Subject PPP3.2</t>
  </si>
  <si>
    <t>Giulia-180716-111020</t>
  </si>
  <si>
    <t>!2018-07-16_10h58m.Subject PPP3.3</t>
  </si>
  <si>
    <t>!2018-07-16_10h58m.Subject PPP3.4</t>
  </si>
  <si>
    <t>Giulia-180716-102524</t>
  </si>
  <si>
    <t>!2018-07-16_10h05m.Subject PPP3.5</t>
  </si>
  <si>
    <t>!2018-07-16_10h05m.Subject PPP3.6</t>
  </si>
  <si>
    <t>Giulia-180716-092202</t>
  </si>
  <si>
    <t>!2018-07-16_08h49m.Subject PPP3.7</t>
  </si>
  <si>
    <t>!2018-07-16_08h49m.Subject PPP3.8</t>
  </si>
  <si>
    <t>Giulia-180717-101149</t>
  </si>
  <si>
    <t>!2018-07-17_10h01m.Subject PPP3.1</t>
  </si>
  <si>
    <t>Giulia-180717-105037</t>
  </si>
  <si>
    <t>!2018-07-17_10h40m.Subject PPP3.2</t>
  </si>
  <si>
    <t>Giulia-180717-114153</t>
  </si>
  <si>
    <t>!2018-07-17_11h10m.Subject PPP3.3</t>
  </si>
  <si>
    <t>!2018-07-17_11h24m.Subject PPP3.4</t>
  </si>
  <si>
    <t>Giulia-180717-122933</t>
  </si>
  <si>
    <t>!2018-07-17_12h19m.Subject PPP3.5</t>
  </si>
  <si>
    <t>!2018-07-17_12h19m.Subject PPP3.6</t>
  </si>
  <si>
    <t>Giulia-180717-133615</t>
  </si>
  <si>
    <t>!2018-07-17_13h01m.Subject PPP3.7</t>
  </si>
  <si>
    <t>!2018-07-17_13h01m.Subject PPP3.8</t>
  </si>
  <si>
    <t>s8</t>
  </si>
  <si>
    <t>!2018-07-18_08h18m.Subject PPP3.5</t>
  </si>
  <si>
    <t>!2018-07-18_08h18m.Subject PPP3.6</t>
  </si>
  <si>
    <t>!2018-07-18_09h26m.Subject PPP3.7</t>
  </si>
  <si>
    <t>!2018-07-18_09h25m.Subject PPP3.8</t>
  </si>
  <si>
    <t>signal</t>
  </si>
  <si>
    <t>something to see!</t>
  </si>
  <si>
    <t>!2018-07-18_10h19m.Subject PPP3.2</t>
  </si>
  <si>
    <t>!2018-07-18_10h19m.Subject PPP3.1</t>
  </si>
  <si>
    <t>!2018-07-18_11h05m.Subject PPP3.4</t>
  </si>
  <si>
    <t>!2018-07-18_11h05m.Subject PPP3.3</t>
  </si>
  <si>
    <t>Giulia-180718-112246</t>
  </si>
  <si>
    <t>Giulia-180718-103339</t>
  </si>
  <si>
    <t>Giulia-180718-094807</t>
  </si>
  <si>
    <t>Giulia-180718-085620</t>
  </si>
  <si>
    <t>not plugged in</t>
  </si>
  <si>
    <t>grape</t>
  </si>
  <si>
    <t>cherry</t>
  </si>
  <si>
    <t xml:space="preserve">cherry </t>
  </si>
  <si>
    <t>s9</t>
  </si>
  <si>
    <t xml:space="preserve">nice signal, a little bit noisy </t>
  </si>
  <si>
    <t xml:space="preserve">nice but noisy signal </t>
  </si>
  <si>
    <t>!2018-07-19_09h50m.Subject PPP3.2</t>
  </si>
  <si>
    <t>!2018-07-19_09h50m.Subject PPP3.1</t>
  </si>
  <si>
    <t>!2018-07-19_08h41m.Subject PPP3.3</t>
  </si>
  <si>
    <t>!2018-07-19_08h41m.Subject PPP3.4</t>
  </si>
  <si>
    <t xml:space="preserve">no plugged in </t>
  </si>
  <si>
    <t>!2018-07-19_11h05m.Subject PPP3.8</t>
  </si>
  <si>
    <t>!2018-07-19_11h05m.Subject PPP3.7</t>
  </si>
  <si>
    <t>flat. Opened to untwist cable</t>
  </si>
  <si>
    <t>!2018-07-19_11h47m.Subject PPP3.6</t>
  </si>
  <si>
    <t>!2018-07-19_11h47m.Subject PPP3.5</t>
  </si>
  <si>
    <t>Giulia-180719-091756</t>
  </si>
  <si>
    <t>Giulia-180719-102950</t>
  </si>
  <si>
    <t>Giulia-180719-111656</t>
  </si>
  <si>
    <t>Giulia-180719-115748</t>
  </si>
  <si>
    <t>flat. No twisting cable</t>
  </si>
  <si>
    <t>two_bottle_test.pmc</t>
  </si>
  <si>
    <t>Session</t>
  </si>
  <si>
    <t>L (A)</t>
  </si>
  <si>
    <t>R (B)</t>
  </si>
  <si>
    <t>L licks at 45 trials</t>
  </si>
  <si>
    <t>R licks at 45 trials</t>
  </si>
  <si>
    <t>Missed trials</t>
  </si>
  <si>
    <t>Total licks/g</t>
  </si>
  <si>
    <t>maltodextrinCH</t>
  </si>
  <si>
    <t>Test day 1</t>
  </si>
  <si>
    <t>20\07\2018</t>
  </si>
  <si>
    <t>not plugged as always been flat and twisty. Don't want to break cable</t>
  </si>
  <si>
    <t>s10</t>
  </si>
  <si>
    <t>!2018-07-20_08h30m.Subject PPP3.8</t>
  </si>
  <si>
    <t>!2018-07-20_08h31m.Subject PPP3.7</t>
  </si>
  <si>
    <t>diet switch</t>
  </si>
  <si>
    <t>nice signal but noisy</t>
  </si>
  <si>
    <t>signal ok but noisy</t>
  </si>
  <si>
    <t>not the best signal</t>
  </si>
  <si>
    <t>!2018-07-20_11h26m.Subject PPP3.1</t>
  </si>
  <si>
    <t>!2018-07-20_11h26m.Subject PPP3.2</t>
  </si>
  <si>
    <t>!2018-07-20_10h26m.Subject PPP3.3</t>
  </si>
  <si>
    <t>!2018-07-20_10h27m.Subject PPP3.4</t>
  </si>
  <si>
    <t>!2018-07-20_09h35m.Subject PPP3.6</t>
  </si>
  <si>
    <t>Giulia-180720-090328</t>
  </si>
  <si>
    <t>Giulia-180720-095642</t>
  </si>
  <si>
    <t>Giulia-180720-105120</t>
  </si>
  <si>
    <t>Giulia-180720-114025</t>
  </si>
  <si>
    <t>fed by PRF</t>
  </si>
  <si>
    <t>BODY WEIGHTS (without PPP3.7)</t>
  </si>
  <si>
    <t>FOOD INTAKE (without PPP3.7)</t>
  </si>
  <si>
    <t xml:space="preserve">per rat </t>
  </si>
  <si>
    <t>averages</t>
  </si>
  <si>
    <t>include-mat</t>
  </si>
  <si>
    <t>include-py</t>
  </si>
  <si>
    <t>endcol</t>
  </si>
  <si>
    <t>Aug '18</t>
  </si>
  <si>
    <t>Test day 2</t>
  </si>
  <si>
    <t>27\07\2018</t>
  </si>
  <si>
    <t>not plugged</t>
  </si>
  <si>
    <t>!2018-07-27_09h35m.Subject PPP3.4</t>
  </si>
  <si>
    <t>!2018-07-27_09h35m.Subject PPP3.3</t>
  </si>
  <si>
    <t>!2018-07-27_08h30m.Subject PPP3.5</t>
  </si>
  <si>
    <t>!2018-07-27_08h30m.Subject PPP3.6</t>
  </si>
  <si>
    <t xml:space="preserve">signal not as good as last week </t>
  </si>
  <si>
    <t>!2018-07-27_10h31m.Subject ppp3.8</t>
  </si>
  <si>
    <t>!2018-07-27_10h31m.Subject ppp3.7</t>
  </si>
  <si>
    <t xml:space="preserve">nice signal; unplugged during free choice, opened to replug in </t>
  </si>
  <si>
    <t>!2018-07-27_11h11m.Subject PPP3.2</t>
  </si>
  <si>
    <t>!2018-07-27_11h11m.Subject PPP3.1</t>
  </si>
  <si>
    <t>Giulia-180727-085928</t>
  </si>
  <si>
    <t>Giulia-180727-095349</t>
  </si>
  <si>
    <t>Giulia-180727-104440</t>
  </si>
  <si>
    <t>Giulia-180727-113015</t>
  </si>
  <si>
    <t>cas</t>
  </si>
  <si>
    <t>malto</t>
  </si>
  <si>
    <t>test 1 (without PPP3.7 and 3.8)</t>
  </si>
  <si>
    <t>test 2 (without PPP3.7 and 3.8)</t>
  </si>
  <si>
    <t>new PR</t>
  </si>
  <si>
    <t>new NR</t>
  </si>
  <si>
    <t>Conditioning day 2.1</t>
  </si>
  <si>
    <t xml:space="preserve">uv very difficult to modulate, jumping from 70 to 414.  flat signal </t>
  </si>
  <si>
    <t>s11</t>
  </si>
  <si>
    <t>s12</t>
  </si>
  <si>
    <t>Conditioning day 2.2</t>
  </si>
  <si>
    <t>Conditioning day 2.3</t>
  </si>
  <si>
    <t>Conditioning day 2.4</t>
  </si>
  <si>
    <t>!2018-07-30_09h12m.Subject PPP3.5</t>
  </si>
  <si>
    <t>!2018-07-30_09h12m.Subject PPP3.6</t>
  </si>
  <si>
    <t>!2018-07-30_08h34m.Subject PPP3.8</t>
  </si>
  <si>
    <t>!2018-07-30_08h34m.Subject PPP3.7</t>
  </si>
  <si>
    <t>good signal</t>
  </si>
  <si>
    <t>!2018-07-30_09h51m.Subject PPP3.3</t>
  </si>
  <si>
    <t>Giulia-180730-084407</t>
  </si>
  <si>
    <t>Giulia-180730-092520</t>
  </si>
  <si>
    <t>Giulia-180730-100746</t>
  </si>
  <si>
    <t>!2018-07-30_10h36m.Subject PPP3.2</t>
  </si>
  <si>
    <t>!2018-07-30_10h36m.Subject PPP3.1</t>
  </si>
  <si>
    <t>Giulia-180730-104734</t>
  </si>
  <si>
    <t xml:space="preserve">quite good signal </t>
  </si>
  <si>
    <t>s13</t>
  </si>
  <si>
    <t>!2018-07-31_08h56m.Subject PPP3.2</t>
  </si>
  <si>
    <t>!2018-07-31_08h56m.Subject PPP3.1</t>
  </si>
  <si>
    <t xml:space="preserve">not plugged </t>
  </si>
  <si>
    <t>!2018-07-31_09h47m.Subject PPP3.4</t>
  </si>
  <si>
    <t>!2018-07-31_09h47m.Subject PPP3.3</t>
  </si>
  <si>
    <t>!2018-07-31_10h29m.Subject PPP3.6</t>
  </si>
  <si>
    <t>!2018-07-31_10h29m.Subject PPP3.5</t>
  </si>
  <si>
    <t>Giulia-180731-092051</t>
  </si>
  <si>
    <t>Giulia-180731-095948</t>
  </si>
  <si>
    <t>Giulia-180731-104306</t>
  </si>
  <si>
    <t>good signal. Box opened close to the end to untwist cable. Unplugged at the very end of the session because too twisty</t>
  </si>
  <si>
    <t>!2018-07-31_11h09m.Subject PPP3.7</t>
  </si>
  <si>
    <t>!2018-07-31_11h09m.Subject PPP3.8</t>
  </si>
  <si>
    <t>Giulia-180731-112033</t>
  </si>
  <si>
    <t xml:space="preserve">not plugged in </t>
  </si>
  <si>
    <t xml:space="preserve">good signal. Opened to untwist cable. At the very end I left him unplugged to allow him to drink because very twisty </t>
  </si>
  <si>
    <t>s14</t>
  </si>
  <si>
    <t>!2018-08-01_10h57m.Subject PPP3.8</t>
  </si>
  <si>
    <t>!2018-08-01_10h57m.Subject PPP3.7</t>
  </si>
  <si>
    <t>!2018-08-01_09h48m.Subject PPP3.5</t>
  </si>
  <si>
    <t>!2018-08-01_09h48m.Subject PPP3.6</t>
  </si>
  <si>
    <t>good signal. opened to re-plug in</t>
  </si>
  <si>
    <t>good signal. Opened to fix retractor. Got Unplugged at the end of the session</t>
  </si>
  <si>
    <t xml:space="preserve">very noisy sinal </t>
  </si>
  <si>
    <t>!2018-08-01_11h35m.Subject PPP3.1</t>
  </si>
  <si>
    <t>!2018-08-01_11h35m.Subject PPP3.2</t>
  </si>
  <si>
    <t>Giulia-180801-100817</t>
  </si>
  <si>
    <t>Giulia-180801-110820</t>
  </si>
  <si>
    <t>Giulia-180801-114815</t>
  </si>
  <si>
    <t>!2018-08-01_12h16m.Subject PPP3.4</t>
  </si>
  <si>
    <t>!2018-08-01_12h15m.Subject PPP3.3</t>
  </si>
  <si>
    <t>Giulia-180801-122554</t>
  </si>
  <si>
    <t>!2018-08-02_08h25m.Subject PPP3.3</t>
  </si>
  <si>
    <t>!2018-08-02_08h25m.Subject PPP3.4</t>
  </si>
  <si>
    <t>s15</t>
  </si>
  <si>
    <t>!2018-08-02_09h31m.Subject PPP3.1</t>
  </si>
  <si>
    <t>!2018-08-02_09h31m.Subject PPP3.2</t>
  </si>
  <si>
    <t xml:space="preserve">signal ok. most of the times he tryes to drink from the wrong side </t>
  </si>
  <si>
    <t xml:space="preserve">signal ok. re-plugged at the beginning of the session </t>
  </si>
  <si>
    <t>good signal. Opened to untwist cable. Unplugged by himself at the very end because of twisty cable</t>
  </si>
  <si>
    <t xml:space="preserve">not plugged in. sipper remained out for a while then fixed </t>
  </si>
  <si>
    <t>!2018-08-02_10h14m.Subject PPP3.7</t>
  </si>
  <si>
    <t>!2018-08-02_10h14m.Subject PPP3.8</t>
  </si>
  <si>
    <t>!2018-08-02_10h53m.Subject PPP3.6</t>
  </si>
  <si>
    <t>!2018-08-02_10h53m.Subject PPP3.5</t>
  </si>
  <si>
    <t>Giulia-180802-085331</t>
  </si>
  <si>
    <t>Giulia-180802-094202</t>
  </si>
  <si>
    <t>Giulia-180802-102401</t>
  </si>
  <si>
    <t>Giulia-180802-110240</t>
  </si>
  <si>
    <t>Test day 3</t>
  </si>
  <si>
    <t>03\08\2018</t>
  </si>
  <si>
    <t xml:space="preserve">good signal. left sipper stayed out at the beginning of the session, then fixed </t>
  </si>
  <si>
    <t>s16</t>
  </si>
  <si>
    <t>!2018-08-03_11h31m.Subject PPP3.1</t>
  </si>
  <si>
    <t>!2018-08-03_11h31m.Subject PPP3.2</t>
  </si>
  <si>
    <t>!2018-08-03_10h50m.Subject PPP3.3</t>
  </si>
  <si>
    <t>!2018-08-03_10h50m.Subject PPP3.4</t>
  </si>
  <si>
    <t>!2018-08-03_08h55m.Subject PPP3.5</t>
  </si>
  <si>
    <t>!2018-08-03_08h55m.Subject PPP3.6</t>
  </si>
  <si>
    <t>!2018-08-03_09h50m.Subject PPP3.7</t>
  </si>
  <si>
    <t>!2018-08-03_09h50m.Subject PPP3.8</t>
  </si>
  <si>
    <t>Giulia-180803-091036</t>
  </si>
  <si>
    <t>Giulia-180803-100046</t>
  </si>
  <si>
    <t>Giulia-180803-104506</t>
  </si>
  <si>
    <t>Giulia-180803-114346</t>
  </si>
  <si>
    <t>test 3 (without PPP3.7 and 3.8)</t>
  </si>
  <si>
    <t>stype</t>
  </si>
  <si>
    <t>sacc</t>
  </si>
  <si>
    <t>cond1-cas1</t>
  </si>
  <si>
    <t>cond1-malt1</t>
  </si>
  <si>
    <t>cond1-cas2</t>
  </si>
  <si>
    <t>cond1-malt2</t>
  </si>
  <si>
    <t>pref1</t>
  </si>
  <si>
    <t>pref2</t>
  </si>
  <si>
    <t>cond2-cas1</t>
  </si>
  <si>
    <t>cond2-malt1</t>
  </si>
  <si>
    <t>cond2-cas2</t>
  </si>
  <si>
    <t>cond2-malt2</t>
  </si>
  <si>
    <t>pref3</t>
  </si>
  <si>
    <t>Giulia-180712-113737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</si>
</sst>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numFmts>
  <fonts count="21" x14ac:knownFonts="1">
    <font>
      <sz val="11"/>
      <color theme="1"/>
      <name val="Calibri"/>
      <family val="2"/>
      <scheme val="minor"/>
    </font>
    <font>
      <b/>
      <sz val="11"/>
      <color theme="1"/>
      <name val="Calibri"/>
      <family val="2"/>
      <scheme val="minor"/>
    </font>
    <font>
      <b/>
      <sz val="10"/>
      <color rgb="FF000000"/>
      <name val="Arial"/>
      <family val="2"/>
    </font>
    <font>
      <sz val="10"/>
      <name val="Arial"/>
      <family val="2"/>
    </font>
    <font>
      <sz val="10"/>
      <color rgb="FF000000"/>
      <name val="Arial"/>
      <family val="2"/>
    </font>
    <font>
      <b/>
      <u/>
      <sz val="11"/>
      <color theme="1"/>
      <name val="Calibri"/>
      <family val="2"/>
      <scheme val="minor"/>
    </font>
    <font>
      <sz val="10"/>
      <color rgb="FFFF0000"/>
      <name val="Arial"/>
      <family val="2"/>
    </font>
    <font>
      <sz val="11"/>
      <color rgb="FFFF0000"/>
      <name val="Calibri"/>
      <family val="2"/>
      <scheme val="minor"/>
    </font>
    <font>
      <sz val="10"/>
      <name val="Arial"/>
      <family val="2"/>
    </font>
    <font>
      <sz val="10"/>
      <color rgb="FF00B0F0"/>
      <name val="Arial"/>
      <family val="2"/>
    </font>
    <font>
      <b/>
      <sz val="10"/>
      <name val="Arial"/>
      <family val="2"/>
    </font>
    <font>
      <sz val="11"/>
      <color theme="1"/>
      <name val="Calibri"/>
      <family val="2"/>
    </font>
    <font>
      <b/>
      <sz val="11"/>
      <color theme="1"/>
      <name val="Calibri"/>
      <family val="2"/>
    </font>
    <font>
      <b/>
      <sz val="11"/>
      <color rgb="FFFF0000"/>
      <name val="Calibri"/>
      <family val="2"/>
      <scheme val="minor"/>
    </font>
    <font>
      <sz val="9"/>
      <color indexed="81"/>
      <name val="Tahoma"/>
      <family val="2"/>
    </font>
    <font>
      <b/>
      <sz val="9"/>
      <color indexed="81"/>
      <name val="Tahoma"/>
      <family val="2"/>
    </font>
    <font>
      <sz val="11"/>
      <name val="Calibri"/>
      <family val="2"/>
      <scheme val="minor"/>
    </font>
    <font>
      <b/>
      <sz val="11"/>
      <color theme="0" tint="-0.34998626667073579"/>
      <name val="Calibri"/>
      <family val="2"/>
      <scheme val="minor"/>
    </font>
    <font>
      <sz val="11"/>
      <color theme="0" tint="-0.34998626667073579"/>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bottom style="medium">
        <color indexed="64"/>
      </bottom>
      <diagonal/>
    </border>
  </borders>
  <cellStyleXfs count="1">
    <xf numFmtId="0" fontId="0" fillId="0" borderId="0"/>
  </cellStyleXfs>
  <cellXfs count="41">
    <xf numFmtId="0" fontId="0" fillId="0" borderId="0" xfId="0"/>
    <xf numFmtId="0" fontId="2" fillId="0" borderId="0" xfId="0" applyFont="1" applyAlignment="1"/>
    <xf numFmtId="0" fontId="0" fillId="0" borderId="0" xfId="0" applyFont="1" applyAlignment="1"/>
    <xf numFmtId="14" fontId="0" fillId="0" borderId="0" xfId="0" applyNumberFormat="1" applyFont="1" applyAlignment="1"/>
    <xf numFmtId="0" fontId="3" fillId="0" borderId="0" xfId="0" applyFont="1" applyAlignment="1"/>
    <xf numFmtId="16" fontId="0" fillId="0" borderId="0" xfId="0" applyNumberFormat="1" applyFont="1" applyAlignment="1"/>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1" xfId="0" applyBorder="1"/>
    <xf numFmtId="0" fontId="1" fillId="0" borderId="1" xfId="0" applyFont="1" applyBorder="1" applyAlignment="1">
      <alignment horizontal="center"/>
    </xf>
    <xf numFmtId="0" fontId="1" fillId="0" borderId="1" xfId="0" applyFont="1" applyBorder="1"/>
    <xf numFmtId="0" fontId="5" fillId="0" borderId="0" xfId="0" applyFont="1"/>
    <xf numFmtId="0" fontId="0" fillId="0" borderId="2" xfId="0" applyBorder="1"/>
    <xf numFmtId="0" fontId="1" fillId="0" borderId="2" xfId="0" applyFont="1" applyBorder="1"/>
    <xf numFmtId="0" fontId="1" fillId="0" borderId="1" xfId="0" applyFont="1" applyFill="1" applyBorder="1"/>
    <xf numFmtId="0" fontId="3" fillId="0" borderId="0" xfId="0" applyFont="1" applyAlignment="1">
      <alignment horizontal="left"/>
    </xf>
    <xf numFmtId="0" fontId="3" fillId="0" borderId="0" xfId="0" applyFont="1" applyAlignment="1">
      <alignment horizontal="center"/>
    </xf>
    <xf numFmtId="164" fontId="3" fillId="0" borderId="0" xfId="0" applyNumberFormat="1" applyFont="1" applyAlignment="1">
      <alignment horizontal="left"/>
    </xf>
    <xf numFmtId="1" fontId="3" fillId="0" borderId="0" xfId="0" applyNumberFormat="1" applyFont="1"/>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8" fillId="0" borderId="0" xfId="0" applyFont="1" applyAlignment="1">
      <alignment horizontal="left"/>
    </xf>
    <xf numFmtId="0" fontId="1" fillId="0" borderId="2" xfId="0" applyFont="1" applyFill="1" applyBorder="1"/>
    <xf numFmtId="0" fontId="9" fillId="0" borderId="0" xfId="0" applyFont="1" applyAlignment="1">
      <alignment horizontal="center"/>
    </xf>
    <xf numFmtId="0" fontId="10" fillId="0" borderId="3" xfId="0" applyFont="1" applyBorder="1" applyAlignment="1"/>
    <xf numFmtId="0" fontId="3" fillId="0" borderId="0" xfId="0" applyFont="1" applyBorder="1" applyAlignment="1"/>
    <xf numFmtId="0" fontId="11" fillId="0" borderId="0" xfId="0" applyFont="1"/>
    <xf numFmtId="0" fontId="12" fillId="0" borderId="0" xfId="0" applyFont="1"/>
    <xf numFmtId="0" fontId="13" fillId="0" borderId="0" xfId="0" applyFont="1"/>
    <xf numFmtId="0" fontId="6" fillId="0" borderId="0" xfId="0" applyFont="1" applyAlignment="1">
      <alignment horizontal="left"/>
    </xf>
    <xf numFmtId="0" fontId="0" fillId="0" borderId="0" xfId="0" applyFont="1"/>
    <xf numFmtId="1" fontId="3" fillId="0" borderId="0" xfId="0" applyNumberFormat="1" applyFont="1" applyAlignment="1">
      <alignment horizontal="right"/>
    </xf>
    <xf numFmtId="0" fontId="3" fillId="0" borderId="0" xfId="0" applyFont="1" applyFill="1" applyAlignment="1"/>
    <xf numFmtId="0" fontId="16" fillId="0" borderId="0" xfId="0" applyFont="1"/>
    <xf numFmtId="0" fontId="16" fillId="0" borderId="0" xfId="0" applyFont="1" applyAlignment="1">
      <alignment horizontal="center"/>
    </xf>
    <xf numFmtId="0" fontId="17" fillId="0" borderId="0" xfId="0" applyFont="1"/>
    <xf numFmtId="0" fontId="18" fillId="0" borderId="0" xfId="0" applyFont="1"/>
    <xf numFmtId="0" fontId="18" fillId="0" borderId="0" xfId="0" applyFont="1" applyAlignment="1">
      <alignment horizontal="center"/>
    </xf>
    <xf numFmtId="0" fontId="0" fillId="0" borderId="0" xfId="0" applyFont="1" applyFill="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a:t>Conditioning (licks) </a:t>
            </a:r>
          </a:p>
        </c:rich>
      </c:tx>
      <c:overlay val="0"/>
      <c:spPr>
        <a:noFill/>
        <a:ln>
          <a:noFill/>
        </a:ln>
        <a:effectLst/>
      </c:spPr>
    </c:title>
    <c:autoTitleDeleted val="0"/>
    <c:plotArea>
      <c:layout/>
      <c:lineChart>
        <c:grouping val="standard"/>
        <c:varyColors val="0"/>
        <c:ser>
          <c:idx val="0"/>
          <c:order val="0"/>
          <c:tx>
            <c:v>NR</c:v>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(graphs!$K$10,graphs!$N$10,graphs!$Q$10,graphs!$T$10)</c:f>
              <c:numCache>
                <c:formatCode>General</c:formatCode>
                <c:ptCount val="4"/>
                <c:pt idx="0">
                  <c:v>1969.2</c:v>
                </c:pt>
                <c:pt idx="1">
                  <c:v>2031</c:v>
                </c:pt>
                <c:pt idx="2">
                  <c:v>3112</c:v>
                </c:pt>
                <c:pt idx="3">
                  <c:v>3014.2</c:v>
                </c:pt>
              </c:numCache>
            </c:numRef>
          </c:val>
          <c:smooth val="0"/>
        </c:ser>
        <c:ser>
          <c:idx val="1"/>
          <c:order val="1"/>
          <c:tx>
            <c:v>PR</c:v>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(graphs!$L$10,graphs!$O$10,graphs!$R$10,graphs!$U$10)</c:f>
              <c:numCache>
                <c:formatCode>General</c:formatCode>
                <c:ptCount val="4"/>
                <c:pt idx="0">
                  <c:v>2234.6666666666665</c:v>
                </c:pt>
                <c:pt idx="1">
                  <c:v>2275</c:v>
                </c:pt>
                <c:pt idx="2">
                  <c:v>2653.3333333333335</c:v>
                </c:pt>
                <c:pt idx="3">
                  <c:v>2370.6666666666665</c:v>
                </c:pt>
              </c:numCache>
            </c:numRef>
          </c:val>
          <c:smooth val="0"/>
        </c:ser>
        <c:dLbls>
          <c:dLblPos val="ctr"/>
          <c:showLegendKey val="0"/>
          <c:showVal val="1"/>
          <c:showCatName val="0"/>
          <c:showSerName val="0"/>
          <c:showPercent val="0"/>
          <c:showBubbleSize val="0"/>
        </c:dLbls>
        <c:marker val="1"/>
        <c:smooth val="0"/>
        <c:axId val="184512512"/>
        <c:axId val="181219840"/>
      </c:lineChart>
      <c:catAx>
        <c:axId val="1845125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1219840"/>
        <c:crosses val="autoZero"/>
        <c:auto val="1"/>
        <c:lblAlgn val="ctr"/>
        <c:lblOffset val="100"/>
        <c:noMultiLvlLbl val="0"/>
      </c:catAx>
      <c:valAx>
        <c:axId val="181219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451251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Body weights (before</a:t>
            </a:r>
            <a:r>
              <a:rPr lang="en-GB" baseline="0"/>
              <a:t> diet reversal)</a:t>
            </a:r>
            <a:endParaRPr lang="en-GB"/>
          </a:p>
        </c:rich>
      </c:tx>
      <c:layout>
        <c:manualLayout>
          <c:xMode val="edge"/>
          <c:yMode val="edge"/>
          <c:x val="0.20949300087489067"/>
          <c:y val="3.7037037037037035E-2"/>
        </c:manualLayout>
      </c:layout>
      <c:overlay val="0"/>
      <c:spPr>
        <a:noFill/>
        <a:ln>
          <a:noFill/>
        </a:ln>
        <a:effectLst/>
      </c:spPr>
    </c:title>
    <c:autoTitleDeleted val="0"/>
    <c:plotArea>
      <c:layout/>
      <c:lineChart>
        <c:grouping val="standard"/>
        <c:varyColors val="0"/>
        <c:ser>
          <c:idx val="0"/>
          <c:order val="0"/>
          <c:tx>
            <c:v>NR</c:v>
          </c:tx>
          <c:spPr>
            <a:ln w="28575" cap="rnd">
              <a:solidFill>
                <a:schemeClr val="accent1"/>
              </a:solidFill>
              <a:round/>
            </a:ln>
            <a:effectLst/>
          </c:spPr>
          <c:marker>
            <c:symbol val="none"/>
          </c:marker>
          <c:val>
            <c:numRef>
              <c:f>graphs!$E$33:$V$33</c:f>
              <c:numCache>
                <c:formatCode>General</c:formatCode>
                <c:ptCount val="18"/>
                <c:pt idx="0">
                  <c:v>463.25</c:v>
                </c:pt>
                <c:pt idx="1">
                  <c:v>467.25</c:v>
                </c:pt>
                <c:pt idx="2">
                  <c:v>468.25</c:v>
                </c:pt>
                <c:pt idx="3">
                  <c:v>472.75</c:v>
                </c:pt>
                <c:pt idx="4">
                  <c:v>473.25</c:v>
                </c:pt>
                <c:pt idx="5">
                  <c:v>473.5</c:v>
                </c:pt>
                <c:pt idx="6">
                  <c:v>482.25</c:v>
                </c:pt>
                <c:pt idx="7">
                  <c:v>478</c:v>
                </c:pt>
                <c:pt idx="8">
                  <c:v>477.5</c:v>
                </c:pt>
                <c:pt idx="9">
                  <c:v>478.25</c:v>
                </c:pt>
                <c:pt idx="10">
                  <c:v>474</c:v>
                </c:pt>
                <c:pt idx="11">
                  <c:v>477.25</c:v>
                </c:pt>
                <c:pt idx="12">
                  <c:v>480.25</c:v>
                </c:pt>
                <c:pt idx="13">
                  <c:v>478</c:v>
                </c:pt>
                <c:pt idx="14">
                  <c:v>478.25</c:v>
                </c:pt>
                <c:pt idx="15">
                  <c:v>481</c:v>
                </c:pt>
                <c:pt idx="16">
                  <c:v>483.5</c:v>
                </c:pt>
                <c:pt idx="17">
                  <c:v>487.5</c:v>
                </c:pt>
              </c:numCache>
            </c:numRef>
          </c:val>
          <c:smooth val="0"/>
        </c:ser>
        <c:ser>
          <c:idx val="1"/>
          <c:order val="1"/>
          <c:tx>
            <c:v>PR</c:v>
          </c:tx>
          <c:spPr>
            <a:ln w="28575" cap="rnd">
              <a:solidFill>
                <a:schemeClr val="accent2"/>
              </a:solidFill>
              <a:round/>
            </a:ln>
            <a:effectLst/>
          </c:spPr>
          <c:marker>
            <c:symbol val="none"/>
          </c:marker>
          <c:val>
            <c:numRef>
              <c:f>graphs!$E$34:$V$34</c:f>
              <c:numCache>
                <c:formatCode>General</c:formatCode>
                <c:ptCount val="18"/>
                <c:pt idx="0">
                  <c:v>462.66666666666669</c:v>
                </c:pt>
                <c:pt idx="1">
                  <c:v>459.66666666666669</c:v>
                </c:pt>
                <c:pt idx="2">
                  <c:v>464.66666666666669</c:v>
                </c:pt>
                <c:pt idx="3">
                  <c:v>468</c:v>
                </c:pt>
                <c:pt idx="4">
                  <c:v>469.66666666666669</c:v>
                </c:pt>
                <c:pt idx="5">
                  <c:v>475.66666666666669</c:v>
                </c:pt>
                <c:pt idx="6">
                  <c:v>485</c:v>
                </c:pt>
                <c:pt idx="7">
                  <c:v>484.33333333333331</c:v>
                </c:pt>
                <c:pt idx="8">
                  <c:v>489</c:v>
                </c:pt>
                <c:pt idx="9">
                  <c:v>484.33333333333331</c:v>
                </c:pt>
                <c:pt idx="10">
                  <c:v>484.33333333333331</c:v>
                </c:pt>
                <c:pt idx="11">
                  <c:v>484.66666666666669</c:v>
                </c:pt>
                <c:pt idx="12">
                  <c:v>486.33333333333331</c:v>
                </c:pt>
                <c:pt idx="13">
                  <c:v>494</c:v>
                </c:pt>
                <c:pt idx="14">
                  <c:v>493</c:v>
                </c:pt>
                <c:pt idx="15">
                  <c:v>492.66666666666669</c:v>
                </c:pt>
                <c:pt idx="16">
                  <c:v>495.66666666666669</c:v>
                </c:pt>
                <c:pt idx="17">
                  <c:v>494</c:v>
                </c:pt>
              </c:numCache>
            </c:numRef>
          </c:val>
          <c:smooth val="0"/>
        </c:ser>
        <c:dLbls>
          <c:showLegendKey val="0"/>
          <c:showVal val="0"/>
          <c:showCatName val="0"/>
          <c:showSerName val="0"/>
          <c:showPercent val="0"/>
          <c:showBubbleSize val="0"/>
        </c:dLbls>
        <c:marker val="1"/>
        <c:smooth val="0"/>
        <c:axId val="184516096"/>
        <c:axId val="181221568"/>
      </c:lineChart>
      <c:catAx>
        <c:axId val="1845160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221568"/>
        <c:crosses val="autoZero"/>
        <c:auto val="1"/>
        <c:lblAlgn val="ctr"/>
        <c:lblOffset val="100"/>
        <c:noMultiLvlLbl val="0"/>
      </c:catAx>
      <c:valAx>
        <c:axId val="18122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1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Food intake</a:t>
            </a:r>
            <a:r>
              <a:rPr lang="en-GB" baseline="0"/>
              <a:t> - before diet reversal</a:t>
            </a:r>
            <a:endParaRPr lang="en-GB"/>
          </a:p>
        </c:rich>
      </c:tx>
      <c:overlay val="0"/>
      <c:spPr>
        <a:noFill/>
        <a:ln>
          <a:noFill/>
        </a:ln>
        <a:effectLst/>
      </c:spPr>
    </c:title>
    <c:autoTitleDeleted val="0"/>
    <c:plotArea>
      <c:layout/>
      <c:lineChart>
        <c:grouping val="standard"/>
        <c:varyColors val="0"/>
        <c:ser>
          <c:idx val="0"/>
          <c:order val="0"/>
          <c:tx>
            <c:v>NR</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graphs!$D$55:$T$55</c:f>
              <c:numCache>
                <c:formatCode>General</c:formatCode>
                <c:ptCount val="17"/>
                <c:pt idx="0">
                  <c:v>25.75</c:v>
                </c:pt>
                <c:pt idx="1">
                  <c:v>25.75</c:v>
                </c:pt>
                <c:pt idx="2">
                  <c:v>24.5</c:v>
                </c:pt>
                <c:pt idx="3">
                  <c:v>36</c:v>
                </c:pt>
                <c:pt idx="4">
                  <c:v>27</c:v>
                </c:pt>
                <c:pt idx="5">
                  <c:v>23</c:v>
                </c:pt>
                <c:pt idx="6">
                  <c:v>24.5</c:v>
                </c:pt>
                <c:pt idx="7">
                  <c:v>26.75</c:v>
                </c:pt>
                <c:pt idx="8">
                  <c:v>22.5</c:v>
                </c:pt>
                <c:pt idx="9">
                  <c:v>27</c:v>
                </c:pt>
                <c:pt idx="10">
                  <c:v>24.25</c:v>
                </c:pt>
                <c:pt idx="11">
                  <c:v>23.5</c:v>
                </c:pt>
                <c:pt idx="12">
                  <c:v>26.25</c:v>
                </c:pt>
                <c:pt idx="13">
                  <c:v>11.5</c:v>
                </c:pt>
                <c:pt idx="14">
                  <c:v>23.75</c:v>
                </c:pt>
                <c:pt idx="15">
                  <c:v>29.75</c:v>
                </c:pt>
                <c:pt idx="16">
                  <c:v>27</c:v>
                </c:pt>
              </c:numCache>
            </c:numRef>
          </c:val>
          <c:smooth val="0"/>
        </c:ser>
        <c:ser>
          <c:idx val="1"/>
          <c:order val="1"/>
          <c:tx>
            <c:v>PR</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graphs!$D$56:$T$56</c:f>
              <c:numCache>
                <c:formatCode>General</c:formatCode>
                <c:ptCount val="17"/>
                <c:pt idx="0">
                  <c:v>29</c:v>
                </c:pt>
                <c:pt idx="1">
                  <c:v>33</c:v>
                </c:pt>
                <c:pt idx="2">
                  <c:v>31.5</c:v>
                </c:pt>
                <c:pt idx="3">
                  <c:v>29.5</c:v>
                </c:pt>
                <c:pt idx="4">
                  <c:v>26.75</c:v>
                </c:pt>
                <c:pt idx="5">
                  <c:v>30.25</c:v>
                </c:pt>
                <c:pt idx="6">
                  <c:v>26</c:v>
                </c:pt>
                <c:pt idx="7">
                  <c:v>27.25</c:v>
                </c:pt>
                <c:pt idx="8">
                  <c:v>25.25</c:v>
                </c:pt>
                <c:pt idx="9">
                  <c:v>23.5</c:v>
                </c:pt>
                <c:pt idx="10">
                  <c:v>23.75</c:v>
                </c:pt>
                <c:pt idx="11">
                  <c:v>23.5</c:v>
                </c:pt>
                <c:pt idx="12">
                  <c:v>26.75</c:v>
                </c:pt>
                <c:pt idx="13">
                  <c:v>25</c:v>
                </c:pt>
                <c:pt idx="14">
                  <c:v>21</c:v>
                </c:pt>
                <c:pt idx="15">
                  <c:v>23.75</c:v>
                </c:pt>
                <c:pt idx="16">
                  <c:v>19.5</c:v>
                </c:pt>
              </c:numCache>
            </c:numRef>
          </c:val>
          <c:smooth val="0"/>
        </c:ser>
        <c:dLbls>
          <c:showLegendKey val="0"/>
          <c:showVal val="0"/>
          <c:showCatName val="0"/>
          <c:showSerName val="0"/>
          <c:showPercent val="0"/>
          <c:showBubbleSize val="0"/>
        </c:dLbls>
        <c:marker val="1"/>
        <c:smooth val="0"/>
        <c:axId val="186302464"/>
        <c:axId val="186482688"/>
      </c:lineChart>
      <c:catAx>
        <c:axId val="1863024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482688"/>
        <c:crosses val="autoZero"/>
        <c:auto val="1"/>
        <c:lblAlgn val="ctr"/>
        <c:lblOffset val="100"/>
        <c:noMultiLvlLbl val="0"/>
      </c:catAx>
      <c:valAx>
        <c:axId val="186482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02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Test 1</a:t>
            </a:r>
          </a:p>
        </c:rich>
      </c:tx>
      <c:overlay val="0"/>
      <c:spPr>
        <a:noFill/>
        <a:ln>
          <a:noFill/>
        </a:ln>
        <a:effectLst/>
      </c:spPr>
    </c:title>
    <c:autoTitleDeleted val="0"/>
    <c:plotArea>
      <c:layout/>
      <c:barChart>
        <c:barDir val="col"/>
        <c:grouping val="clustered"/>
        <c:varyColors val="0"/>
        <c:ser>
          <c:idx val="0"/>
          <c:order val="0"/>
          <c:tx>
            <c:strRef>
              <c:f>graphs!$B$76</c:f>
              <c:strCache>
                <c:ptCount val="1"/>
                <c:pt idx="0">
                  <c:v>cas</c:v>
                </c:pt>
              </c:strCache>
            </c:strRef>
          </c:tx>
          <c:spPr>
            <a:solidFill>
              <a:schemeClr val="accent1"/>
            </a:solidFill>
            <a:ln>
              <a:noFill/>
            </a:ln>
            <a:effectLst/>
          </c:spPr>
          <c:invertIfNegative val="0"/>
          <c:cat>
            <c:strRef>
              <c:f>graphs!$A$77:$A$79</c:f>
              <c:strCache>
                <c:ptCount val="3"/>
                <c:pt idx="0">
                  <c:v>PR</c:v>
                </c:pt>
                <c:pt idx="2">
                  <c:v>NR</c:v>
                </c:pt>
              </c:strCache>
            </c:strRef>
          </c:cat>
          <c:val>
            <c:numRef>
              <c:f>graphs!$B$77:$B$79</c:f>
              <c:numCache>
                <c:formatCode>General</c:formatCode>
                <c:ptCount val="3"/>
                <c:pt idx="0">
                  <c:v>1214</c:v>
                </c:pt>
                <c:pt idx="2">
                  <c:v>1069.25</c:v>
                </c:pt>
              </c:numCache>
            </c:numRef>
          </c:val>
        </c:ser>
        <c:ser>
          <c:idx val="1"/>
          <c:order val="1"/>
          <c:tx>
            <c:strRef>
              <c:f>graphs!$C$76</c:f>
              <c:strCache>
                <c:ptCount val="1"/>
                <c:pt idx="0">
                  <c:v>malto</c:v>
                </c:pt>
              </c:strCache>
            </c:strRef>
          </c:tx>
          <c:spPr>
            <a:solidFill>
              <a:schemeClr val="accent2"/>
            </a:solidFill>
            <a:ln>
              <a:noFill/>
            </a:ln>
            <a:effectLst/>
          </c:spPr>
          <c:invertIfNegative val="0"/>
          <c:cat>
            <c:strRef>
              <c:f>graphs!$A$77:$A$79</c:f>
              <c:strCache>
                <c:ptCount val="3"/>
                <c:pt idx="0">
                  <c:v>PR</c:v>
                </c:pt>
                <c:pt idx="2">
                  <c:v>NR</c:v>
                </c:pt>
              </c:strCache>
            </c:strRef>
          </c:cat>
          <c:val>
            <c:numRef>
              <c:f>graphs!$C$77:$C$79</c:f>
              <c:numCache>
                <c:formatCode>General</c:formatCode>
                <c:ptCount val="3"/>
                <c:pt idx="0">
                  <c:v>694.5</c:v>
                </c:pt>
                <c:pt idx="2">
                  <c:v>1055.75</c:v>
                </c:pt>
              </c:numCache>
            </c:numRef>
          </c:val>
        </c:ser>
        <c:dLbls>
          <c:showLegendKey val="0"/>
          <c:showVal val="0"/>
          <c:showCatName val="0"/>
          <c:showSerName val="0"/>
          <c:showPercent val="0"/>
          <c:showBubbleSize val="0"/>
        </c:dLbls>
        <c:gapWidth val="219"/>
        <c:overlap val="-27"/>
        <c:axId val="186302976"/>
        <c:axId val="186484416"/>
      </c:barChart>
      <c:catAx>
        <c:axId val="1863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484416"/>
        <c:crosses val="autoZero"/>
        <c:auto val="1"/>
        <c:lblAlgn val="ctr"/>
        <c:lblOffset val="100"/>
        <c:noMultiLvlLbl val="0"/>
      </c:catAx>
      <c:valAx>
        <c:axId val="186484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02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Test 2 </a:t>
            </a:r>
          </a:p>
        </c:rich>
      </c:tx>
      <c:overlay val="0"/>
      <c:spPr>
        <a:noFill/>
        <a:ln>
          <a:noFill/>
        </a:ln>
        <a:effectLst/>
      </c:spPr>
    </c:title>
    <c:autoTitleDeleted val="0"/>
    <c:plotArea>
      <c:layout/>
      <c:barChart>
        <c:barDir val="col"/>
        <c:grouping val="clustered"/>
        <c:varyColors val="0"/>
        <c:ser>
          <c:idx val="0"/>
          <c:order val="0"/>
          <c:tx>
            <c:strRef>
              <c:f>graphs!$B$88</c:f>
              <c:strCache>
                <c:ptCount val="1"/>
                <c:pt idx="0">
                  <c:v>cas</c:v>
                </c:pt>
              </c:strCache>
            </c:strRef>
          </c:tx>
          <c:spPr>
            <a:solidFill>
              <a:schemeClr val="accent1"/>
            </a:solidFill>
            <a:ln>
              <a:noFill/>
            </a:ln>
            <a:effectLst/>
          </c:spPr>
          <c:invertIfNegative val="0"/>
          <c:cat>
            <c:strRef>
              <c:f>graphs!$A$89:$A$91</c:f>
              <c:strCache>
                <c:ptCount val="3"/>
                <c:pt idx="0">
                  <c:v>new PR</c:v>
                </c:pt>
                <c:pt idx="2">
                  <c:v>new NR</c:v>
                </c:pt>
              </c:strCache>
            </c:strRef>
          </c:cat>
          <c:val>
            <c:numRef>
              <c:f>graphs!$B$89:$B$91</c:f>
              <c:numCache>
                <c:formatCode>General</c:formatCode>
                <c:ptCount val="3"/>
                <c:pt idx="0">
                  <c:v>1254.5</c:v>
                </c:pt>
                <c:pt idx="2">
                  <c:v>993.5</c:v>
                </c:pt>
              </c:numCache>
            </c:numRef>
          </c:val>
        </c:ser>
        <c:ser>
          <c:idx val="1"/>
          <c:order val="1"/>
          <c:tx>
            <c:strRef>
              <c:f>graphs!$C$88</c:f>
              <c:strCache>
                <c:ptCount val="1"/>
                <c:pt idx="0">
                  <c:v>malto</c:v>
                </c:pt>
              </c:strCache>
            </c:strRef>
          </c:tx>
          <c:spPr>
            <a:solidFill>
              <a:schemeClr val="accent2"/>
            </a:solidFill>
            <a:ln>
              <a:noFill/>
            </a:ln>
            <a:effectLst/>
          </c:spPr>
          <c:invertIfNegative val="0"/>
          <c:cat>
            <c:strRef>
              <c:f>graphs!$A$89:$A$91</c:f>
              <c:strCache>
                <c:ptCount val="3"/>
                <c:pt idx="0">
                  <c:v>new PR</c:v>
                </c:pt>
                <c:pt idx="2">
                  <c:v>new NR</c:v>
                </c:pt>
              </c:strCache>
            </c:strRef>
          </c:cat>
          <c:val>
            <c:numRef>
              <c:f>graphs!$C$89:$C$91</c:f>
              <c:numCache>
                <c:formatCode>General</c:formatCode>
                <c:ptCount val="3"/>
                <c:pt idx="0">
                  <c:v>879.5</c:v>
                </c:pt>
                <c:pt idx="2">
                  <c:v>723.5</c:v>
                </c:pt>
              </c:numCache>
            </c:numRef>
          </c:val>
        </c:ser>
        <c:dLbls>
          <c:showLegendKey val="0"/>
          <c:showVal val="0"/>
          <c:showCatName val="0"/>
          <c:showSerName val="0"/>
          <c:showPercent val="0"/>
          <c:showBubbleSize val="0"/>
        </c:dLbls>
        <c:gapWidth val="219"/>
        <c:overlap val="-27"/>
        <c:axId val="186304000"/>
        <c:axId val="186486720"/>
      </c:barChart>
      <c:catAx>
        <c:axId val="18630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486720"/>
        <c:crosses val="autoZero"/>
        <c:auto val="1"/>
        <c:lblAlgn val="ctr"/>
        <c:lblOffset val="100"/>
        <c:noMultiLvlLbl val="0"/>
      </c:catAx>
      <c:valAx>
        <c:axId val="186486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04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Test 3</a:t>
            </a:r>
          </a:p>
        </c:rich>
      </c:tx>
      <c:overlay val="0"/>
      <c:spPr>
        <a:noFill/>
        <a:ln>
          <a:noFill/>
        </a:ln>
        <a:effectLst/>
      </c:spPr>
    </c:title>
    <c:autoTitleDeleted val="0"/>
    <c:plotArea>
      <c:layout/>
      <c:barChart>
        <c:barDir val="col"/>
        <c:grouping val="clustered"/>
        <c:varyColors val="0"/>
        <c:ser>
          <c:idx val="0"/>
          <c:order val="0"/>
          <c:tx>
            <c:strRef>
              <c:f>graphs!$B$110</c:f>
              <c:strCache>
                <c:ptCount val="1"/>
                <c:pt idx="0">
                  <c:v>cas</c:v>
                </c:pt>
              </c:strCache>
            </c:strRef>
          </c:tx>
          <c:spPr>
            <a:solidFill>
              <a:schemeClr val="accent1"/>
            </a:solidFill>
            <a:ln>
              <a:noFill/>
            </a:ln>
            <a:effectLst/>
          </c:spPr>
          <c:invertIfNegative val="0"/>
          <c:cat>
            <c:strRef>
              <c:f>graphs!$A$111:$A$113</c:f>
              <c:strCache>
                <c:ptCount val="3"/>
                <c:pt idx="0">
                  <c:v>new PR</c:v>
                </c:pt>
                <c:pt idx="2">
                  <c:v>new NR</c:v>
                </c:pt>
              </c:strCache>
            </c:strRef>
          </c:cat>
          <c:val>
            <c:numRef>
              <c:f>graphs!$B$111:$B$113</c:f>
              <c:numCache>
                <c:formatCode>General</c:formatCode>
                <c:ptCount val="3"/>
                <c:pt idx="0">
                  <c:v>1383</c:v>
                </c:pt>
                <c:pt idx="2">
                  <c:v>1187.5</c:v>
                </c:pt>
              </c:numCache>
            </c:numRef>
          </c:val>
        </c:ser>
        <c:ser>
          <c:idx val="1"/>
          <c:order val="1"/>
          <c:tx>
            <c:strRef>
              <c:f>graphs!$C$110</c:f>
              <c:strCache>
                <c:ptCount val="1"/>
                <c:pt idx="0">
                  <c:v>malto</c:v>
                </c:pt>
              </c:strCache>
            </c:strRef>
          </c:tx>
          <c:spPr>
            <a:solidFill>
              <a:schemeClr val="accent2"/>
            </a:solidFill>
            <a:ln>
              <a:noFill/>
            </a:ln>
            <a:effectLst/>
          </c:spPr>
          <c:invertIfNegative val="0"/>
          <c:cat>
            <c:strRef>
              <c:f>graphs!$A$111:$A$113</c:f>
              <c:strCache>
                <c:ptCount val="3"/>
                <c:pt idx="0">
                  <c:v>new PR</c:v>
                </c:pt>
                <c:pt idx="2">
                  <c:v>new NR</c:v>
                </c:pt>
              </c:strCache>
            </c:strRef>
          </c:cat>
          <c:val>
            <c:numRef>
              <c:f>graphs!$C$111:$C$113</c:f>
              <c:numCache>
                <c:formatCode>General</c:formatCode>
                <c:ptCount val="3"/>
                <c:pt idx="0">
                  <c:v>833.25</c:v>
                </c:pt>
                <c:pt idx="2">
                  <c:v>667.5</c:v>
                </c:pt>
              </c:numCache>
            </c:numRef>
          </c:val>
        </c:ser>
        <c:dLbls>
          <c:showLegendKey val="0"/>
          <c:showVal val="0"/>
          <c:showCatName val="0"/>
          <c:showSerName val="0"/>
          <c:showPercent val="0"/>
          <c:showBubbleSize val="0"/>
        </c:dLbls>
        <c:gapWidth val="219"/>
        <c:overlap val="-27"/>
        <c:axId val="186304512"/>
        <c:axId val="186489024"/>
      </c:barChart>
      <c:catAx>
        <c:axId val="18630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489024"/>
        <c:crosses val="autoZero"/>
        <c:auto val="1"/>
        <c:lblAlgn val="ctr"/>
        <c:lblOffset val="100"/>
        <c:noMultiLvlLbl val="0"/>
      </c:catAx>
      <c:valAx>
        <c:axId val="186489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0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47624</xdr:colOff>
      <xdr:row>12</xdr:row>
      <xdr:rowOff>157162</xdr:rowOff>
    </xdr:from>
    <xdr:to>
      <xdr:col>19</xdr:col>
      <xdr:colOff>533399</xdr:colOff>
      <xdr:row>29</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157162</xdr:colOff>
      <xdr:row>35</xdr:row>
      <xdr:rowOff>100012</xdr:rowOff>
    </xdr:from>
    <xdr:to>
      <xdr:col>15</xdr:col>
      <xdr:colOff>461962</xdr:colOff>
      <xdr:row>49</xdr:row>
      <xdr:rowOff>176212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xdr:colOff>
      <xdr:row>57</xdr:row>
      <xdr:rowOff>4762</xdr:rowOff>
    </xdr:from>
    <xdr:to>
      <xdr:col>16</xdr:col>
      <xdr:colOff>338137</xdr:colOff>
      <xdr:row>71</xdr:row>
      <xdr:rowOff>80962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4762</xdr:colOff>
      <xdr:row>74</xdr:row>
      <xdr:rowOff>185737</xdr:rowOff>
    </xdr:from>
    <xdr:to>
      <xdr:col>23</xdr:col>
      <xdr:colOff>309562</xdr:colOff>
      <xdr:row>89</xdr:row>
      <xdr:rowOff>71437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4762</xdr:colOff>
      <xdr:row>90</xdr:row>
      <xdr:rowOff>185737</xdr:rowOff>
    </xdr:from>
    <xdr:to>
      <xdr:col>23</xdr:col>
      <xdr:colOff>309562</xdr:colOff>
      <xdr:row>105</xdr:row>
      <xdr:rowOff>71437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28575</xdr:colOff>
      <xdr:row>107</xdr:row>
      <xdr:rowOff>185737</xdr:rowOff>
    </xdr:from>
    <xdr:to>
      <xdr:col>23</xdr:col>
      <xdr:colOff>333375</xdr:colOff>
      <xdr:row>122</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workbookViewId="0">
      <selection activeCell="I35" sqref="I35"/>
    </sheetView>
  </sheetViews>
  <sheetFormatPr defaultRowHeight="15" x14ac:dyDescent="0.25"/>
  <cols>
    <col min="3" max="3" width="10.7109375" bestFit="1" customWidth="1"/>
  </cols>
  <sheetData>
    <row r="1" spans="1:8" x14ac:dyDescent="0.25">
      <c r="A1" s="1" t="s">
        <v>0</v>
      </c>
      <c r="B1" s="2" t="s">
        <v>1</v>
      </c>
      <c r="C1" s="2"/>
      <c r="D1" s="2"/>
      <c r="E1" s="2"/>
      <c r="F1" s="2"/>
      <c r="G1" s="2"/>
      <c r="H1" s="2"/>
    </row>
    <row r="2" spans="1:8" x14ac:dyDescent="0.25">
      <c r="A2" s="1" t="s">
        <v>2</v>
      </c>
      <c r="B2" s="2"/>
      <c r="C2" s="2"/>
      <c r="D2" s="2"/>
      <c r="E2" s="2"/>
      <c r="F2" s="2"/>
      <c r="G2" s="2"/>
      <c r="H2" s="2"/>
    </row>
    <row r="3" spans="1:8" x14ac:dyDescent="0.25">
      <c r="A3" s="1" t="s">
        <v>3</v>
      </c>
      <c r="B3" s="2" t="s">
        <v>27</v>
      </c>
      <c r="C3" s="2"/>
      <c r="D3" s="2"/>
      <c r="E3" s="2"/>
      <c r="F3" s="2"/>
      <c r="G3" s="2"/>
      <c r="H3" s="2"/>
    </row>
    <row r="4" spans="1:8" x14ac:dyDescent="0.25">
      <c r="A4" s="1"/>
      <c r="B4" s="2"/>
      <c r="C4" s="2"/>
      <c r="D4" s="2"/>
      <c r="E4" s="2"/>
      <c r="F4" s="2"/>
      <c r="G4" s="2"/>
      <c r="H4" s="2"/>
    </row>
    <row r="5" spans="1:8" x14ac:dyDescent="0.25">
      <c r="A5" s="1" t="s">
        <v>4</v>
      </c>
      <c r="B5" s="2" t="s">
        <v>5</v>
      </c>
      <c r="C5" s="2"/>
      <c r="D5" s="2"/>
      <c r="E5" s="2"/>
      <c r="F5" s="2"/>
      <c r="G5" s="2"/>
      <c r="H5" s="2"/>
    </row>
    <row r="6" spans="1:8" x14ac:dyDescent="0.25">
      <c r="A6" s="1" t="s">
        <v>6</v>
      </c>
      <c r="B6" s="2" t="s">
        <v>76</v>
      </c>
      <c r="C6" s="2"/>
      <c r="D6" s="2"/>
      <c r="E6" s="2"/>
      <c r="F6" s="2"/>
      <c r="G6" s="2"/>
      <c r="H6" s="2"/>
    </row>
    <row r="7" spans="1:8" x14ac:dyDescent="0.25">
      <c r="A7" s="1" t="s">
        <v>7</v>
      </c>
      <c r="B7" s="2" t="s">
        <v>28</v>
      </c>
      <c r="C7" s="2"/>
      <c r="D7" s="2"/>
      <c r="E7" s="2"/>
      <c r="F7" s="2"/>
      <c r="G7" s="2"/>
      <c r="H7" s="2"/>
    </row>
    <row r="8" spans="1:8" x14ac:dyDescent="0.25">
      <c r="A8" s="2"/>
      <c r="B8" s="2"/>
      <c r="C8" s="2"/>
      <c r="D8" s="2"/>
      <c r="E8" s="2"/>
      <c r="F8" s="2"/>
      <c r="G8" s="2"/>
      <c r="H8" s="2"/>
    </row>
    <row r="9" spans="1:8" x14ac:dyDescent="0.25">
      <c r="A9" s="1" t="s">
        <v>8</v>
      </c>
      <c r="B9" s="2"/>
      <c r="C9" s="2"/>
      <c r="D9" s="2"/>
      <c r="E9" s="2"/>
      <c r="F9" s="2"/>
      <c r="G9" s="2"/>
      <c r="H9" s="2"/>
    </row>
    <row r="10" spans="1:8" x14ac:dyDescent="0.25">
      <c r="A10" s="1" t="s">
        <v>9</v>
      </c>
      <c r="B10" s="3"/>
      <c r="C10" s="3">
        <v>43244</v>
      </c>
      <c r="D10" s="2"/>
      <c r="E10" s="2"/>
      <c r="F10" s="2"/>
      <c r="G10" s="2"/>
      <c r="H10" s="2"/>
    </row>
    <row r="11" spans="1:8" x14ac:dyDescent="0.25">
      <c r="A11" s="1" t="s">
        <v>10</v>
      </c>
      <c r="B11" s="3"/>
      <c r="C11" s="5" t="s">
        <v>29</v>
      </c>
      <c r="D11" s="2"/>
      <c r="E11" s="2"/>
      <c r="F11" s="2"/>
      <c r="G11" s="2"/>
      <c r="H11" s="2"/>
    </row>
    <row r="12" spans="1:8" x14ac:dyDescent="0.25">
      <c r="A12" s="1" t="s">
        <v>11</v>
      </c>
      <c r="B12" s="3"/>
      <c r="C12" s="3">
        <v>43284</v>
      </c>
      <c r="D12" s="2"/>
      <c r="E12" s="2"/>
      <c r="F12" s="2"/>
      <c r="G12" s="2"/>
      <c r="H12" s="2"/>
    </row>
    <row r="13" spans="1:8" x14ac:dyDescent="0.25">
      <c r="A13" s="1" t="s">
        <v>12</v>
      </c>
      <c r="B13" s="3"/>
      <c r="C13" s="3">
        <v>43290</v>
      </c>
      <c r="D13" s="2"/>
      <c r="E13" s="2"/>
      <c r="F13" s="2"/>
      <c r="G13" s="2"/>
      <c r="H13" s="2"/>
    </row>
    <row r="14" spans="1:8" x14ac:dyDescent="0.25">
      <c r="A14" s="1" t="s">
        <v>13</v>
      </c>
      <c r="B14" s="3"/>
      <c r="C14" s="3">
        <v>43297</v>
      </c>
      <c r="D14" s="2"/>
      <c r="E14" s="2"/>
      <c r="F14" s="2"/>
      <c r="G14" s="2"/>
      <c r="H14" s="2"/>
    </row>
    <row r="15" spans="1:8" x14ac:dyDescent="0.25">
      <c r="A15" s="1" t="s">
        <v>14</v>
      </c>
      <c r="B15" s="3"/>
      <c r="C15" s="3">
        <v>43301</v>
      </c>
      <c r="D15" s="2"/>
      <c r="E15" s="2"/>
      <c r="F15" s="2"/>
      <c r="G15" s="2"/>
      <c r="H15" s="2"/>
    </row>
    <row r="16" spans="1:8" x14ac:dyDescent="0.25">
      <c r="A16" s="1" t="s">
        <v>15</v>
      </c>
      <c r="B16" s="3"/>
      <c r="C16" s="3">
        <v>43301</v>
      </c>
      <c r="D16" s="2"/>
      <c r="E16" s="2"/>
      <c r="F16" s="2"/>
      <c r="G16" s="2"/>
      <c r="H16" s="2"/>
    </row>
    <row r="17" spans="1:8" x14ac:dyDescent="0.25">
      <c r="A17" s="1" t="s">
        <v>16</v>
      </c>
      <c r="B17" s="3"/>
      <c r="C17" s="3">
        <v>43308</v>
      </c>
      <c r="D17" s="2"/>
      <c r="E17" s="2"/>
      <c r="F17" s="2"/>
      <c r="G17" s="2"/>
      <c r="H17" s="2"/>
    </row>
    <row r="18" spans="1:8" x14ac:dyDescent="0.25">
      <c r="A18" s="1" t="s">
        <v>17</v>
      </c>
      <c r="B18" s="3"/>
      <c r="C18" s="3">
        <v>43311</v>
      </c>
      <c r="D18" s="2"/>
      <c r="E18" s="2"/>
      <c r="F18" s="2"/>
      <c r="G18" s="2"/>
      <c r="H18" s="2"/>
    </row>
    <row r="19" spans="1:8" x14ac:dyDescent="0.25">
      <c r="A19" s="1" t="s">
        <v>18</v>
      </c>
      <c r="B19" s="3"/>
      <c r="C19" s="3">
        <v>43315</v>
      </c>
      <c r="D19" s="2"/>
      <c r="E19" s="2"/>
      <c r="F19" s="2"/>
      <c r="G19" s="2"/>
      <c r="H19" s="2"/>
    </row>
    <row r="20" spans="1:8" x14ac:dyDescent="0.25">
      <c r="A20" s="1" t="s">
        <v>19</v>
      </c>
      <c r="B20" s="3"/>
      <c r="C20" s="2"/>
      <c r="D20" s="2"/>
      <c r="E20" s="2"/>
      <c r="F20" s="2"/>
      <c r="G20" s="2"/>
      <c r="H20" s="2"/>
    </row>
    <row r="21" spans="1:8" x14ac:dyDescent="0.25">
      <c r="A21" s="2"/>
      <c r="B21" s="2"/>
      <c r="C21" s="2"/>
      <c r="D21" s="2"/>
      <c r="E21" s="2"/>
      <c r="F21" s="2"/>
      <c r="G21" s="2"/>
      <c r="H21" s="2"/>
    </row>
    <row r="22" spans="1:8" x14ac:dyDescent="0.25">
      <c r="A22" s="1" t="s">
        <v>49</v>
      </c>
      <c r="B22" s="2"/>
      <c r="C22" s="2"/>
      <c r="D22" s="2"/>
      <c r="E22" s="2"/>
      <c r="F22" s="2"/>
      <c r="G22" s="2"/>
      <c r="H22" s="2"/>
    </row>
    <row r="23" spans="1:8" x14ac:dyDescent="0.25">
      <c r="A23" s="1" t="s">
        <v>20</v>
      </c>
      <c r="B23" s="2"/>
      <c r="C23" s="2"/>
      <c r="D23" s="2"/>
      <c r="E23" s="2"/>
      <c r="F23" s="2"/>
      <c r="G23" s="2"/>
      <c r="H23" s="2"/>
    </row>
    <row r="24" spans="1:8" x14ac:dyDescent="0.25">
      <c r="A24" s="4" t="s">
        <v>21</v>
      </c>
      <c r="B24" s="4" t="s">
        <v>22</v>
      </c>
      <c r="C24" s="4" t="s">
        <v>23</v>
      </c>
      <c r="D24" s="4" t="s">
        <v>24</v>
      </c>
      <c r="E24" s="4" t="s">
        <v>25</v>
      </c>
      <c r="F24" s="4" t="s">
        <v>26</v>
      </c>
      <c r="G24" s="2"/>
      <c r="H24" s="2"/>
    </row>
    <row r="25" spans="1:8" x14ac:dyDescent="0.25">
      <c r="A25" s="4">
        <v>1</v>
      </c>
      <c r="B25" s="4"/>
      <c r="C25" s="4"/>
      <c r="D25" s="4"/>
      <c r="E25" s="4"/>
      <c r="F25" s="4"/>
      <c r="G25" s="2"/>
      <c r="H25" s="2"/>
    </row>
    <row r="26" spans="1:8" x14ac:dyDescent="0.25">
      <c r="A26" s="2"/>
      <c r="B26" s="4"/>
      <c r="C26" s="4"/>
      <c r="D26" s="4"/>
      <c r="E26" s="4"/>
      <c r="F26" s="4"/>
      <c r="G26" s="2"/>
      <c r="H26" s="2"/>
    </row>
    <row r="27" spans="1:8" x14ac:dyDescent="0.25">
      <c r="A27" s="2"/>
      <c r="B27" s="4"/>
      <c r="C27" s="4"/>
      <c r="D27" s="4"/>
      <c r="E27" s="4"/>
      <c r="F27" s="4"/>
      <c r="G27" s="2"/>
      <c r="H27" s="2"/>
    </row>
    <row r="28" spans="1:8" x14ac:dyDescent="0.25">
      <c r="A28" s="2"/>
      <c r="B28" s="2"/>
      <c r="C28" s="2"/>
      <c r="D28" s="2"/>
      <c r="E28" s="2"/>
      <c r="F28" s="2"/>
      <c r="G28" s="2"/>
      <c r="H28" s="2"/>
    </row>
    <row r="29" spans="1:8" x14ac:dyDescent="0.25">
      <c r="A29" s="4">
        <v>2</v>
      </c>
      <c r="B29" s="4"/>
      <c r="C29" s="4"/>
      <c r="D29" s="4"/>
      <c r="E29" s="4"/>
      <c r="F29" s="4"/>
      <c r="G29" s="2"/>
      <c r="H29" s="2"/>
    </row>
    <row r="30" spans="1:8" x14ac:dyDescent="0.25">
      <c r="A30" s="2"/>
      <c r="B30" s="4"/>
      <c r="C30" s="4"/>
      <c r="D30" s="4"/>
      <c r="E30" s="4"/>
      <c r="F30" s="4"/>
      <c r="G30" s="2"/>
      <c r="H30" s="2"/>
    </row>
    <row r="31" spans="1:8" x14ac:dyDescent="0.25">
      <c r="A31" s="2"/>
      <c r="B31" s="4"/>
      <c r="C31" s="4"/>
      <c r="D31" s="4"/>
      <c r="E31" s="4"/>
      <c r="F31" s="4"/>
      <c r="G31" s="2"/>
      <c r="H31" s="2"/>
    </row>
    <row r="32" spans="1:8" x14ac:dyDescent="0.25">
      <c r="A32" s="2"/>
      <c r="B32" s="2"/>
      <c r="C32" s="2"/>
      <c r="D32" s="2"/>
      <c r="E32" s="2"/>
      <c r="F32" s="2"/>
      <c r="G32" s="2"/>
      <c r="H32" s="2"/>
    </row>
    <row r="33" spans="1:8" x14ac:dyDescent="0.25">
      <c r="A33" s="4">
        <v>3</v>
      </c>
      <c r="B33" s="4"/>
      <c r="C33" s="4"/>
      <c r="D33" s="4"/>
      <c r="E33" s="4"/>
      <c r="F33" s="4"/>
      <c r="G33" s="2"/>
      <c r="H33" s="2"/>
    </row>
    <row r="34" spans="1:8" x14ac:dyDescent="0.25">
      <c r="A34" s="2"/>
      <c r="B34" s="4"/>
      <c r="C34" s="4"/>
      <c r="D34" s="4"/>
      <c r="E34" s="4"/>
      <c r="F34" s="4"/>
      <c r="G34" s="2"/>
      <c r="H34" s="2"/>
    </row>
    <row r="35" spans="1:8" x14ac:dyDescent="0.25">
      <c r="A35" s="2"/>
      <c r="B35" s="4"/>
      <c r="C35" s="4"/>
      <c r="D35" s="4"/>
      <c r="E35" s="4"/>
      <c r="F35" s="4"/>
      <c r="G35" s="2"/>
      <c r="H35" s="2"/>
    </row>
    <row r="36" spans="1:8" x14ac:dyDescent="0.25">
      <c r="A36" s="2"/>
      <c r="B36" s="2"/>
      <c r="C36" s="2"/>
      <c r="D36" s="2"/>
      <c r="E36" s="2"/>
      <c r="F36" s="2"/>
      <c r="G36" s="2"/>
      <c r="H36" s="2"/>
    </row>
    <row r="37" spans="1:8" x14ac:dyDescent="0.25">
      <c r="A37" s="4">
        <v>4</v>
      </c>
      <c r="B37" s="4"/>
      <c r="C37" s="4"/>
      <c r="D37" s="4"/>
      <c r="E37" s="4"/>
      <c r="F37" s="4"/>
      <c r="G37" s="2"/>
      <c r="H37" s="2"/>
    </row>
    <row r="38" spans="1:8" x14ac:dyDescent="0.25">
      <c r="A38" s="2"/>
      <c r="B38" s="4"/>
      <c r="C38" s="4"/>
      <c r="D38" s="4"/>
      <c r="E38" s="4"/>
      <c r="F38" s="4"/>
      <c r="G38" s="2"/>
      <c r="H38" s="2"/>
    </row>
    <row r="39" spans="1:8" x14ac:dyDescent="0.25">
      <c r="A39">
        <v>5</v>
      </c>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opLeftCell="A2" workbookViewId="0">
      <selection activeCell="A2" sqref="A2:Z16"/>
    </sheetView>
  </sheetViews>
  <sheetFormatPr defaultRowHeight="15" x14ac:dyDescent="0.25"/>
  <cols>
    <col min="2" max="2" width="11.42578125" bestFit="1" customWidth="1"/>
    <col min="22" max="22" width="9.28515625" customWidth="1"/>
    <col min="23" max="23" width="11.7109375" customWidth="1"/>
  </cols>
  <sheetData>
    <row r="1" spans="1:24" x14ac:dyDescent="0.25">
      <c r="A1" s="4" t="s">
        <v>50</v>
      </c>
      <c r="B1" s="16" t="s">
        <v>75</v>
      </c>
      <c r="C1" s="17"/>
      <c r="D1" s="17"/>
    </row>
    <row r="2" spans="1:24" x14ac:dyDescent="0.25">
      <c r="A2" s="4" t="s">
        <v>51</v>
      </c>
      <c r="B2" s="16"/>
      <c r="C2" s="17"/>
      <c r="D2" s="17"/>
    </row>
    <row r="3" spans="1:24" x14ac:dyDescent="0.25">
      <c r="A3" s="4" t="s">
        <v>52</v>
      </c>
      <c r="B3" s="16" t="s">
        <v>207</v>
      </c>
      <c r="C3" s="17"/>
      <c r="D3" s="17"/>
    </row>
    <row r="4" spans="1:24" x14ac:dyDescent="0.25">
      <c r="A4" s="4" t="s">
        <v>54</v>
      </c>
      <c r="B4" s="18">
        <v>43299</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42</v>
      </c>
      <c r="D7" s="7">
        <v>519</v>
      </c>
      <c r="E7" s="17">
        <v>3</v>
      </c>
      <c r="F7" s="17">
        <v>1</v>
      </c>
      <c r="G7" s="4" t="s">
        <v>192</v>
      </c>
      <c r="H7" s="4" t="s">
        <v>193</v>
      </c>
      <c r="I7" s="4">
        <v>2842</v>
      </c>
      <c r="J7" s="4">
        <v>0</v>
      </c>
      <c r="K7" s="4">
        <v>313</v>
      </c>
      <c r="L7" s="4">
        <v>290</v>
      </c>
      <c r="M7" s="2">
        <f t="shared" ref="M7:M14" si="0">(K7-L7)</f>
        <v>23</v>
      </c>
      <c r="N7" s="4">
        <v>0</v>
      </c>
      <c r="O7" s="4">
        <v>0</v>
      </c>
      <c r="P7" s="2">
        <f>(N7-O7)</f>
        <v>0</v>
      </c>
      <c r="Q7" s="2">
        <f t="shared" ref="Q7:Q10" si="1">(I7+J7)</f>
        <v>2842</v>
      </c>
      <c r="R7" s="2">
        <v>0</v>
      </c>
      <c r="S7" s="19">
        <f>(M7+P7)</f>
        <v>23</v>
      </c>
      <c r="T7" s="19">
        <f t="shared" ref="T7:T14" si="2">(I7/M7)</f>
        <v>123.56521739130434</v>
      </c>
      <c r="U7" s="2" t="e">
        <f>(J7/P7)</f>
        <v>#DIV/0!</v>
      </c>
      <c r="V7">
        <v>391</v>
      </c>
      <c r="W7">
        <v>392</v>
      </c>
      <c r="X7" t="s">
        <v>116</v>
      </c>
    </row>
    <row r="8" spans="1:24" x14ac:dyDescent="0.25">
      <c r="A8" s="4" t="s">
        <v>32</v>
      </c>
      <c r="B8" s="17">
        <v>1</v>
      </c>
      <c r="C8" s="7" t="s">
        <v>42</v>
      </c>
      <c r="D8" s="7">
        <v>474</v>
      </c>
      <c r="E8" s="17">
        <v>3</v>
      </c>
      <c r="F8" s="17">
        <v>2</v>
      </c>
      <c r="G8" s="4" t="s">
        <v>193</v>
      </c>
      <c r="H8" s="4" t="s">
        <v>192</v>
      </c>
      <c r="I8" s="4">
        <v>0</v>
      </c>
      <c r="J8" s="4">
        <v>1489</v>
      </c>
      <c r="K8" s="4">
        <v>0</v>
      </c>
      <c r="L8" s="4">
        <v>0</v>
      </c>
      <c r="M8" s="2">
        <f>(K8-L8)</f>
        <v>0</v>
      </c>
      <c r="N8" s="4">
        <v>262</v>
      </c>
      <c r="O8" s="4">
        <v>250</v>
      </c>
      <c r="P8" s="2">
        <f t="shared" ref="P8:P14" si="3">(N8-O8)</f>
        <v>12</v>
      </c>
      <c r="Q8" s="2">
        <f t="shared" si="1"/>
        <v>1489</v>
      </c>
      <c r="R8" s="2">
        <v>8</v>
      </c>
      <c r="S8" s="19">
        <f t="shared" ref="S8:S14" si="4">(M8+P8)</f>
        <v>12</v>
      </c>
      <c r="T8" s="19" t="e">
        <f t="shared" si="2"/>
        <v>#DIV/0!</v>
      </c>
      <c r="U8" s="4">
        <f t="shared" ref="U8:U14" si="5">(J8/P8)</f>
        <v>124.08333333333333</v>
      </c>
      <c r="V8">
        <v>366</v>
      </c>
      <c r="W8">
        <v>371</v>
      </c>
      <c r="X8" t="s">
        <v>223</v>
      </c>
    </row>
    <row r="9" spans="1:24" x14ac:dyDescent="0.25">
      <c r="A9" s="4" t="s">
        <v>33</v>
      </c>
      <c r="B9" s="17">
        <v>2</v>
      </c>
      <c r="C9" s="7" t="s">
        <v>41</v>
      </c>
      <c r="D9" s="7">
        <v>477</v>
      </c>
      <c r="E9" s="17">
        <v>4</v>
      </c>
      <c r="F9" s="17">
        <v>1</v>
      </c>
      <c r="G9" s="4" t="s">
        <v>192</v>
      </c>
      <c r="H9" s="4" t="s">
        <v>193</v>
      </c>
      <c r="I9" s="4">
        <v>2378</v>
      </c>
      <c r="J9" s="4">
        <v>0</v>
      </c>
      <c r="K9" s="4">
        <v>290</v>
      </c>
      <c r="L9" s="4">
        <v>270</v>
      </c>
      <c r="M9" s="2">
        <f t="shared" si="0"/>
        <v>20</v>
      </c>
      <c r="N9" s="4">
        <v>0</v>
      </c>
      <c r="O9" s="4">
        <v>0</v>
      </c>
      <c r="P9" s="2">
        <f t="shared" si="3"/>
        <v>0</v>
      </c>
      <c r="Q9" s="2">
        <f t="shared" si="1"/>
        <v>2378</v>
      </c>
      <c r="R9" s="2">
        <v>0</v>
      </c>
      <c r="S9" s="19">
        <f t="shared" si="4"/>
        <v>20</v>
      </c>
      <c r="T9" s="19">
        <f t="shared" si="2"/>
        <v>118.9</v>
      </c>
      <c r="U9" s="2" t="e">
        <f t="shared" si="5"/>
        <v>#DIV/0!</v>
      </c>
      <c r="V9">
        <v>377</v>
      </c>
      <c r="W9">
        <v>362</v>
      </c>
      <c r="X9" t="s">
        <v>285</v>
      </c>
    </row>
    <row r="10" spans="1:24" x14ac:dyDescent="0.25">
      <c r="A10" s="4" t="s">
        <v>34</v>
      </c>
      <c r="B10" s="17">
        <v>2</v>
      </c>
      <c r="C10" s="7" t="s">
        <v>41</v>
      </c>
      <c r="D10" s="7">
        <v>474</v>
      </c>
      <c r="E10" s="17">
        <v>4</v>
      </c>
      <c r="F10" s="17">
        <v>2</v>
      </c>
      <c r="G10" s="4" t="s">
        <v>193</v>
      </c>
      <c r="H10" s="4" t="s">
        <v>192</v>
      </c>
      <c r="I10" s="4">
        <v>0</v>
      </c>
      <c r="J10" s="4">
        <v>2750</v>
      </c>
      <c r="K10" s="4">
        <v>0</v>
      </c>
      <c r="L10" s="4">
        <v>0</v>
      </c>
      <c r="M10" s="2">
        <f t="shared" si="0"/>
        <v>0</v>
      </c>
      <c r="N10" s="4">
        <v>250</v>
      </c>
      <c r="O10" s="4">
        <v>230</v>
      </c>
      <c r="P10" s="2">
        <f t="shared" si="3"/>
        <v>20</v>
      </c>
      <c r="Q10" s="2">
        <f t="shared" si="1"/>
        <v>2750</v>
      </c>
      <c r="R10" s="2">
        <v>0</v>
      </c>
      <c r="S10" s="19">
        <f t="shared" si="4"/>
        <v>20</v>
      </c>
      <c r="T10" s="19" t="e">
        <f t="shared" si="2"/>
        <v>#DIV/0!</v>
      </c>
      <c r="U10" s="2">
        <f t="shared" si="5"/>
        <v>137.5</v>
      </c>
      <c r="V10">
        <v>365</v>
      </c>
      <c r="W10">
        <v>383</v>
      </c>
      <c r="X10" t="s">
        <v>286</v>
      </c>
    </row>
    <row r="11" spans="1:24" x14ac:dyDescent="0.25">
      <c r="A11" s="4" t="s">
        <v>35</v>
      </c>
      <c r="B11" s="17">
        <v>3</v>
      </c>
      <c r="C11" s="7" t="s">
        <v>42</v>
      </c>
      <c r="D11" s="7">
        <v>532</v>
      </c>
      <c r="E11" s="17">
        <v>1</v>
      </c>
      <c r="F11" s="22">
        <v>2</v>
      </c>
      <c r="G11" s="4" t="s">
        <v>194</v>
      </c>
      <c r="H11" s="4" t="s">
        <v>193</v>
      </c>
      <c r="I11" s="4">
        <v>4177</v>
      </c>
      <c r="J11" s="4">
        <v>0</v>
      </c>
      <c r="K11" s="4">
        <v>298</v>
      </c>
      <c r="L11" s="4">
        <v>278</v>
      </c>
      <c r="M11" s="2">
        <f t="shared" si="0"/>
        <v>20</v>
      </c>
      <c r="N11" s="4">
        <v>0</v>
      </c>
      <c r="O11" s="4">
        <v>0</v>
      </c>
      <c r="P11" s="4">
        <f t="shared" si="3"/>
        <v>0</v>
      </c>
      <c r="Q11" s="2">
        <f>(I11+J11)</f>
        <v>4177</v>
      </c>
      <c r="R11" s="4">
        <v>0</v>
      </c>
      <c r="S11" s="19">
        <f t="shared" si="4"/>
        <v>20</v>
      </c>
      <c r="T11" s="19">
        <f t="shared" si="2"/>
        <v>208.85</v>
      </c>
      <c r="U11" s="2" t="e">
        <f t="shared" si="5"/>
        <v>#DIV/0!</v>
      </c>
      <c r="V11" t="s">
        <v>230</v>
      </c>
      <c r="W11" t="s">
        <v>229</v>
      </c>
      <c r="X11" t="s">
        <v>232</v>
      </c>
    </row>
    <row r="12" spans="1:24" x14ac:dyDescent="0.25">
      <c r="A12" s="4" t="s">
        <v>36</v>
      </c>
      <c r="B12" s="17">
        <v>3</v>
      </c>
      <c r="C12" s="7" t="s">
        <v>42</v>
      </c>
      <c r="D12" s="7">
        <v>399</v>
      </c>
      <c r="E12" s="17">
        <v>1</v>
      </c>
      <c r="F12" s="22">
        <v>1</v>
      </c>
      <c r="G12" s="4" t="s">
        <v>193</v>
      </c>
      <c r="H12" s="4" t="s">
        <v>194</v>
      </c>
      <c r="I12" s="4">
        <v>0</v>
      </c>
      <c r="J12" s="4">
        <v>3975</v>
      </c>
      <c r="K12" s="4">
        <v>0</v>
      </c>
      <c r="L12" s="4">
        <v>0</v>
      </c>
      <c r="M12" s="4">
        <f t="shared" si="0"/>
        <v>0</v>
      </c>
      <c r="N12" s="4">
        <v>312</v>
      </c>
      <c r="O12" s="4">
        <v>294</v>
      </c>
      <c r="P12" s="2">
        <f t="shared" si="3"/>
        <v>18</v>
      </c>
      <c r="Q12" s="2">
        <f t="shared" ref="Q12:Q13" si="6">(I12+J12)</f>
        <v>3975</v>
      </c>
      <c r="R12" s="2">
        <v>0</v>
      </c>
      <c r="S12" s="19">
        <f t="shared" si="4"/>
        <v>18</v>
      </c>
      <c r="T12" s="19" t="e">
        <f t="shared" si="2"/>
        <v>#DIV/0!</v>
      </c>
      <c r="U12" s="2">
        <f t="shared" si="5"/>
        <v>220.83333333333334</v>
      </c>
      <c r="X12" t="s">
        <v>231</v>
      </c>
    </row>
    <row r="13" spans="1:24" x14ac:dyDescent="0.25">
      <c r="A13" s="4" t="s">
        <v>37</v>
      </c>
      <c r="B13" s="17">
        <v>5</v>
      </c>
      <c r="C13" s="7" t="s">
        <v>42</v>
      </c>
      <c r="D13" s="7">
        <v>434</v>
      </c>
      <c r="E13" s="17">
        <v>2</v>
      </c>
      <c r="F13" s="22">
        <v>2</v>
      </c>
      <c r="G13" s="4" t="s">
        <v>192</v>
      </c>
      <c r="H13" s="4" t="s">
        <v>193</v>
      </c>
      <c r="I13" s="4">
        <v>3077</v>
      </c>
      <c r="J13" s="4">
        <v>0</v>
      </c>
      <c r="K13" s="4">
        <v>296</v>
      </c>
      <c r="L13" s="4">
        <v>262</v>
      </c>
      <c r="M13" s="2">
        <f t="shared" si="0"/>
        <v>34</v>
      </c>
      <c r="N13" s="4">
        <v>0</v>
      </c>
      <c r="O13" s="4">
        <v>0</v>
      </c>
      <c r="P13" s="2">
        <f t="shared" si="3"/>
        <v>0</v>
      </c>
      <c r="Q13" s="2">
        <f t="shared" si="6"/>
        <v>3077</v>
      </c>
      <c r="R13" s="2">
        <v>0</v>
      </c>
      <c r="S13" s="19">
        <f t="shared" si="4"/>
        <v>34</v>
      </c>
      <c r="T13" s="19">
        <f t="shared" si="2"/>
        <v>90.5</v>
      </c>
      <c r="U13" s="4" t="e">
        <f t="shared" si="5"/>
        <v>#DIV/0!</v>
      </c>
      <c r="X13" t="s">
        <v>295</v>
      </c>
    </row>
    <row r="14" spans="1:24" x14ac:dyDescent="0.25">
      <c r="A14" s="4" t="s">
        <v>38</v>
      </c>
      <c r="B14" s="17">
        <v>4</v>
      </c>
      <c r="C14" s="7" t="s">
        <v>41</v>
      </c>
      <c r="D14" s="7">
        <v>527</v>
      </c>
      <c r="E14" s="17">
        <v>2</v>
      </c>
      <c r="F14" s="22">
        <v>1</v>
      </c>
      <c r="G14" s="4" t="s">
        <v>194</v>
      </c>
      <c r="H14" s="4" t="s">
        <v>193</v>
      </c>
      <c r="I14" s="4">
        <v>2832</v>
      </c>
      <c r="J14" s="4">
        <v>0</v>
      </c>
      <c r="K14" s="4">
        <v>294</v>
      </c>
      <c r="L14" s="4">
        <v>274</v>
      </c>
      <c r="M14" s="2">
        <f t="shared" si="0"/>
        <v>20</v>
      </c>
      <c r="N14" s="4">
        <v>0</v>
      </c>
      <c r="O14" s="4">
        <v>0</v>
      </c>
      <c r="P14" s="2">
        <f t="shared" si="3"/>
        <v>0</v>
      </c>
      <c r="Q14" s="2">
        <f>(I14+J14)</f>
        <v>2832</v>
      </c>
      <c r="R14" s="2">
        <v>1</v>
      </c>
      <c r="S14" s="19">
        <f t="shared" si="4"/>
        <v>20</v>
      </c>
      <c r="T14" s="19">
        <f t="shared" si="2"/>
        <v>141.6</v>
      </c>
      <c r="U14" s="2" t="e">
        <f t="shared" si="5"/>
        <v>#DIV/0!</v>
      </c>
      <c r="V14">
        <v>328</v>
      </c>
      <c r="W14">
        <v>362</v>
      </c>
      <c r="X14" t="s">
        <v>116</v>
      </c>
    </row>
    <row r="15" spans="1:24" x14ac:dyDescent="0.25">
      <c r="G15" s="4"/>
      <c r="H15" s="4"/>
    </row>
    <row r="20" spans="1:7" x14ac:dyDescent="0.25">
      <c r="A20" s="4" t="s">
        <v>191</v>
      </c>
      <c r="B20" s="4"/>
      <c r="C20" s="4"/>
      <c r="D20" s="4"/>
      <c r="E20" s="4"/>
      <c r="F20" s="4"/>
      <c r="G20" s="4"/>
    </row>
    <row r="21" spans="1:7" x14ac:dyDescent="0.25">
      <c r="A21" s="4" t="s">
        <v>195</v>
      </c>
      <c r="B21" s="4"/>
      <c r="C21" s="4"/>
      <c r="D21" s="4"/>
      <c r="E21" s="4"/>
      <c r="F21" s="4"/>
      <c r="G21" s="4"/>
    </row>
    <row r="22" spans="1:7" x14ac:dyDescent="0.25">
      <c r="A22" s="4" t="s">
        <v>196</v>
      </c>
      <c r="B22" s="4"/>
      <c r="C22" s="4"/>
      <c r="D22" s="4"/>
      <c r="E22" s="4"/>
      <c r="F22" s="4"/>
      <c r="G22"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workbookViewId="0">
      <selection sqref="A1:Z19"/>
    </sheetView>
  </sheetViews>
  <sheetFormatPr defaultRowHeight="15" x14ac:dyDescent="0.25"/>
  <cols>
    <col min="2" max="2" width="11.42578125" bestFit="1" customWidth="1"/>
    <col min="20" max="20" width="9.28515625" bestFit="1" customWidth="1"/>
  </cols>
  <sheetData>
    <row r="1" spans="1:24" x14ac:dyDescent="0.25">
      <c r="A1" s="4" t="s">
        <v>50</v>
      </c>
      <c r="B1" s="16" t="s">
        <v>75</v>
      </c>
      <c r="C1" s="17"/>
      <c r="D1" s="17"/>
    </row>
    <row r="2" spans="1:24" x14ac:dyDescent="0.25">
      <c r="A2" s="4" t="s">
        <v>51</v>
      </c>
      <c r="B2" s="16"/>
      <c r="C2" s="17"/>
      <c r="D2" s="17"/>
    </row>
    <row r="3" spans="1:24" x14ac:dyDescent="0.25">
      <c r="A3" s="4" t="s">
        <v>52</v>
      </c>
      <c r="B3" s="16" t="s">
        <v>208</v>
      </c>
      <c r="C3" s="17"/>
      <c r="D3" s="17"/>
    </row>
    <row r="4" spans="1:24" x14ac:dyDescent="0.25">
      <c r="A4" s="4" t="s">
        <v>54</v>
      </c>
      <c r="B4" s="18">
        <v>43300</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42</v>
      </c>
      <c r="D7" s="7">
        <v>525</v>
      </c>
      <c r="E7" s="17">
        <v>2</v>
      </c>
      <c r="F7" s="17">
        <v>1</v>
      </c>
      <c r="G7" s="4" t="s">
        <v>193</v>
      </c>
      <c r="H7" s="4" t="s">
        <v>204</v>
      </c>
      <c r="I7" s="4">
        <v>0</v>
      </c>
      <c r="J7" s="4">
        <v>3025</v>
      </c>
      <c r="K7" s="4">
        <v>0</v>
      </c>
      <c r="L7" s="4">
        <v>0</v>
      </c>
      <c r="M7" s="2">
        <v>0</v>
      </c>
      <c r="N7" s="4">
        <v>286</v>
      </c>
      <c r="O7" s="4">
        <v>266</v>
      </c>
      <c r="P7" s="2">
        <f>(N7-O7)</f>
        <v>20</v>
      </c>
      <c r="Q7" s="2">
        <f t="shared" ref="Q7:Q10" si="0">(I7+J7)</f>
        <v>3025</v>
      </c>
      <c r="R7" s="2">
        <v>1</v>
      </c>
      <c r="S7" s="19">
        <f>(M7+P7)</f>
        <v>20</v>
      </c>
      <c r="T7" s="19" t="e">
        <f t="shared" ref="T7:T14" si="1">(I7/M7)</f>
        <v>#DIV/0!</v>
      </c>
      <c r="U7" s="2">
        <f>(J7/P7)</f>
        <v>151.25</v>
      </c>
      <c r="V7">
        <v>383</v>
      </c>
      <c r="W7">
        <v>377</v>
      </c>
      <c r="X7" t="s">
        <v>300</v>
      </c>
    </row>
    <row r="8" spans="1:24" x14ac:dyDescent="0.25">
      <c r="A8" s="4" t="s">
        <v>32</v>
      </c>
      <c r="B8" s="17">
        <v>1</v>
      </c>
      <c r="C8" s="7" t="s">
        <v>42</v>
      </c>
      <c r="D8" s="7">
        <v>479</v>
      </c>
      <c r="E8" s="17">
        <v>2</v>
      </c>
      <c r="F8" s="17">
        <v>2</v>
      </c>
      <c r="G8" s="4" t="s">
        <v>204</v>
      </c>
      <c r="H8" s="4" t="s">
        <v>193</v>
      </c>
      <c r="I8" s="4">
        <v>3129</v>
      </c>
      <c r="J8" s="4">
        <v>0</v>
      </c>
      <c r="K8" s="4">
        <v>295</v>
      </c>
      <c r="L8" s="4">
        <v>279</v>
      </c>
      <c r="M8" s="2">
        <f>(K8-L8)</f>
        <v>16</v>
      </c>
      <c r="N8" s="4">
        <v>0</v>
      </c>
      <c r="O8" s="4">
        <v>0</v>
      </c>
      <c r="P8" s="2">
        <f t="shared" ref="P8:P14" si="2">(N8-O8)</f>
        <v>0</v>
      </c>
      <c r="Q8" s="2">
        <f t="shared" si="0"/>
        <v>3129</v>
      </c>
      <c r="R8" s="2">
        <v>0</v>
      </c>
      <c r="S8" s="19">
        <f t="shared" ref="S8:S14" si="3">(M8+P8)</f>
        <v>16</v>
      </c>
      <c r="T8" s="19">
        <f t="shared" si="1"/>
        <v>195.5625</v>
      </c>
      <c r="U8" s="4" t="e">
        <f t="shared" ref="U8:U14" si="4">(J8/P8)</f>
        <v>#DIV/0!</v>
      </c>
      <c r="X8" t="s">
        <v>300</v>
      </c>
    </row>
    <row r="9" spans="1:24" x14ac:dyDescent="0.25">
      <c r="A9" s="4" t="s">
        <v>33</v>
      </c>
      <c r="B9" s="17">
        <v>2</v>
      </c>
      <c r="C9" s="7" t="s">
        <v>41</v>
      </c>
      <c r="D9" s="7">
        <v>480</v>
      </c>
      <c r="E9" s="17">
        <v>1</v>
      </c>
      <c r="F9" s="17">
        <v>1</v>
      </c>
      <c r="G9" s="4" t="s">
        <v>193</v>
      </c>
      <c r="H9" s="4" t="s">
        <v>204</v>
      </c>
      <c r="I9" s="4">
        <v>0</v>
      </c>
      <c r="J9" s="4">
        <v>1678</v>
      </c>
      <c r="K9" s="4">
        <v>0</v>
      </c>
      <c r="L9" s="4">
        <v>0</v>
      </c>
      <c r="M9" s="2">
        <f t="shared" ref="M9:M14" si="5">(K9-L9)</f>
        <v>0</v>
      </c>
      <c r="N9" s="4">
        <v>300</v>
      </c>
      <c r="O9" s="4">
        <v>286</v>
      </c>
      <c r="P9" s="2">
        <f t="shared" si="2"/>
        <v>14</v>
      </c>
      <c r="Q9" s="2">
        <f t="shared" si="0"/>
        <v>1678</v>
      </c>
      <c r="R9" s="2">
        <v>6</v>
      </c>
      <c r="S9" s="19">
        <f t="shared" si="3"/>
        <v>14</v>
      </c>
      <c r="T9" s="19" t="e">
        <f t="shared" si="1"/>
        <v>#DIV/0!</v>
      </c>
      <c r="U9" s="2">
        <f t="shared" si="4"/>
        <v>119.85714285714286</v>
      </c>
      <c r="V9">
        <v>350</v>
      </c>
      <c r="W9">
        <v>346</v>
      </c>
      <c r="X9" t="s">
        <v>116</v>
      </c>
    </row>
    <row r="10" spans="1:24" x14ac:dyDescent="0.25">
      <c r="A10" s="4" t="s">
        <v>34</v>
      </c>
      <c r="B10" s="17">
        <v>2</v>
      </c>
      <c r="C10" s="7" t="s">
        <v>41</v>
      </c>
      <c r="D10" s="7">
        <v>480</v>
      </c>
      <c r="E10" s="17">
        <v>1</v>
      </c>
      <c r="F10" s="17">
        <v>2</v>
      </c>
      <c r="G10" s="4" t="s">
        <v>204</v>
      </c>
      <c r="H10" s="4" t="s">
        <v>193</v>
      </c>
      <c r="I10" s="4">
        <v>3197</v>
      </c>
      <c r="J10" s="4">
        <v>0</v>
      </c>
      <c r="K10" s="4">
        <v>315</v>
      </c>
      <c r="L10" s="4">
        <v>295</v>
      </c>
      <c r="M10" s="2">
        <f t="shared" si="5"/>
        <v>20</v>
      </c>
      <c r="N10" s="4">
        <v>0</v>
      </c>
      <c r="O10" s="4">
        <v>0</v>
      </c>
      <c r="P10" s="2">
        <f t="shared" si="2"/>
        <v>0</v>
      </c>
      <c r="Q10" s="2">
        <f t="shared" si="0"/>
        <v>3197</v>
      </c>
      <c r="R10" s="2">
        <v>0</v>
      </c>
      <c r="S10" s="19">
        <f t="shared" si="3"/>
        <v>20</v>
      </c>
      <c r="T10" s="19">
        <f t="shared" si="1"/>
        <v>159.85</v>
      </c>
      <c r="U10" s="2" t="e">
        <f t="shared" si="4"/>
        <v>#DIV/0!</v>
      </c>
      <c r="V10">
        <v>360</v>
      </c>
      <c r="W10">
        <v>356</v>
      </c>
      <c r="X10" t="s">
        <v>223</v>
      </c>
    </row>
    <row r="11" spans="1:24" x14ac:dyDescent="0.25">
      <c r="A11" s="4" t="s">
        <v>35</v>
      </c>
      <c r="B11" s="17">
        <v>3</v>
      </c>
      <c r="C11" s="7" t="s">
        <v>42</v>
      </c>
      <c r="D11" s="7">
        <v>530</v>
      </c>
      <c r="E11" s="17">
        <v>4</v>
      </c>
      <c r="F11" s="22">
        <v>2</v>
      </c>
      <c r="G11" s="4" t="s">
        <v>193</v>
      </c>
      <c r="H11" s="4" t="s">
        <v>205</v>
      </c>
      <c r="I11" s="4">
        <v>0</v>
      </c>
      <c r="J11" s="4">
        <v>3143</v>
      </c>
      <c r="K11" s="4">
        <v>0</v>
      </c>
      <c r="L11" s="4">
        <v>0</v>
      </c>
      <c r="M11" s="2">
        <f t="shared" si="5"/>
        <v>0</v>
      </c>
      <c r="N11" s="4">
        <v>280</v>
      </c>
      <c r="O11" s="4">
        <v>261</v>
      </c>
      <c r="P11" s="4">
        <f t="shared" si="2"/>
        <v>19</v>
      </c>
      <c r="Q11" s="2">
        <f>(I11+J11)</f>
        <v>3143</v>
      </c>
      <c r="R11" s="2">
        <v>0</v>
      </c>
      <c r="S11" s="19">
        <f t="shared" si="3"/>
        <v>19</v>
      </c>
      <c r="T11" s="19" t="e">
        <f t="shared" si="1"/>
        <v>#DIV/0!</v>
      </c>
      <c r="U11" s="2">
        <f t="shared" si="4"/>
        <v>165.42105263157896</v>
      </c>
      <c r="V11">
        <v>363</v>
      </c>
      <c r="W11">
        <v>220</v>
      </c>
      <c r="X11" t="s">
        <v>316</v>
      </c>
    </row>
    <row r="12" spans="1:24" x14ac:dyDescent="0.25">
      <c r="A12" s="4" t="s">
        <v>36</v>
      </c>
      <c r="B12" s="17">
        <v>3</v>
      </c>
      <c r="C12" s="7" t="s">
        <v>42</v>
      </c>
      <c r="D12" s="7">
        <v>400</v>
      </c>
      <c r="E12" s="17">
        <v>4</v>
      </c>
      <c r="F12" s="22">
        <v>1</v>
      </c>
      <c r="G12" s="4" t="s">
        <v>205</v>
      </c>
      <c r="H12" s="4" t="s">
        <v>193</v>
      </c>
      <c r="I12" s="4">
        <v>2457</v>
      </c>
      <c r="J12" s="4">
        <v>0</v>
      </c>
      <c r="K12" s="4">
        <v>283</v>
      </c>
      <c r="L12" s="4">
        <v>273</v>
      </c>
      <c r="M12" s="2">
        <f t="shared" si="5"/>
        <v>10</v>
      </c>
      <c r="N12" s="4">
        <v>0</v>
      </c>
      <c r="O12" s="4">
        <v>0</v>
      </c>
      <c r="P12" s="2">
        <f t="shared" si="2"/>
        <v>0</v>
      </c>
      <c r="Q12" s="2">
        <f t="shared" ref="Q12:Q13" si="6">(I12+J12)</f>
        <v>2457</v>
      </c>
      <c r="R12" s="2">
        <v>3</v>
      </c>
      <c r="S12" s="19">
        <f t="shared" si="3"/>
        <v>10</v>
      </c>
      <c r="T12" s="19">
        <f t="shared" si="1"/>
        <v>245.7</v>
      </c>
      <c r="U12" s="2" t="e">
        <f t="shared" si="4"/>
        <v>#DIV/0!</v>
      </c>
      <c r="V12">
        <v>363</v>
      </c>
      <c r="W12">
        <v>362</v>
      </c>
      <c r="X12" t="s">
        <v>309</v>
      </c>
    </row>
    <row r="13" spans="1:24" x14ac:dyDescent="0.25">
      <c r="A13" s="4" t="s">
        <v>37</v>
      </c>
      <c r="B13" s="17">
        <v>5</v>
      </c>
      <c r="C13" s="7" t="s">
        <v>42</v>
      </c>
      <c r="D13" s="7">
        <v>434</v>
      </c>
      <c r="E13" s="17">
        <v>3</v>
      </c>
      <c r="F13" s="22">
        <v>2</v>
      </c>
      <c r="G13" s="4" t="s">
        <v>193</v>
      </c>
      <c r="H13" s="4" t="s">
        <v>204</v>
      </c>
      <c r="I13" s="4">
        <v>0</v>
      </c>
      <c r="J13" s="4">
        <v>3317</v>
      </c>
      <c r="K13" s="4">
        <v>0</v>
      </c>
      <c r="L13" s="4">
        <v>0</v>
      </c>
      <c r="M13" s="2">
        <f t="shared" si="5"/>
        <v>0</v>
      </c>
      <c r="N13" s="4">
        <v>279</v>
      </c>
      <c r="O13" s="4">
        <v>264</v>
      </c>
      <c r="P13" s="2">
        <f t="shared" si="2"/>
        <v>15</v>
      </c>
      <c r="Q13" s="2">
        <f t="shared" si="6"/>
        <v>3317</v>
      </c>
      <c r="R13" s="2">
        <v>0</v>
      </c>
      <c r="S13" s="19">
        <f t="shared" si="3"/>
        <v>15</v>
      </c>
      <c r="T13" s="19" t="e">
        <f t="shared" si="1"/>
        <v>#DIV/0!</v>
      </c>
      <c r="U13" s="4">
        <f t="shared" si="4"/>
        <v>221.13333333333333</v>
      </c>
      <c r="X13" t="s">
        <v>306</v>
      </c>
    </row>
    <row r="14" spans="1:24" x14ac:dyDescent="0.25">
      <c r="A14" s="4" t="s">
        <v>38</v>
      </c>
      <c r="B14" s="17">
        <v>4</v>
      </c>
      <c r="C14" s="7" t="s">
        <v>41</v>
      </c>
      <c r="D14" s="7">
        <v>527</v>
      </c>
      <c r="E14" s="17">
        <v>3</v>
      </c>
      <c r="F14" s="22">
        <v>1</v>
      </c>
      <c r="G14" s="4" t="s">
        <v>193</v>
      </c>
      <c r="H14" s="4" t="s">
        <v>205</v>
      </c>
      <c r="I14" s="4">
        <v>0</v>
      </c>
      <c r="J14" s="4">
        <v>2237</v>
      </c>
      <c r="K14" s="4">
        <v>0</v>
      </c>
      <c r="L14" s="4">
        <v>0</v>
      </c>
      <c r="M14" s="2">
        <f t="shared" si="5"/>
        <v>0</v>
      </c>
      <c r="N14" s="4">
        <v>302</v>
      </c>
      <c r="O14" s="4">
        <v>283</v>
      </c>
      <c r="P14" s="2">
        <f t="shared" si="2"/>
        <v>19</v>
      </c>
      <c r="Q14" s="2">
        <f>(I14+J14)</f>
        <v>2237</v>
      </c>
      <c r="R14" s="2">
        <v>1</v>
      </c>
      <c r="S14" s="19">
        <f t="shared" si="3"/>
        <v>19</v>
      </c>
      <c r="T14" s="19" t="e">
        <f t="shared" si="1"/>
        <v>#DIV/0!</v>
      </c>
      <c r="U14" s="2">
        <f t="shared" si="4"/>
        <v>117.73684210526316</v>
      </c>
      <c r="V14">
        <v>330</v>
      </c>
      <c r="W14">
        <v>350</v>
      </c>
      <c r="X14" t="s">
        <v>301</v>
      </c>
    </row>
    <row r="15" spans="1:24" x14ac:dyDescent="0.25">
      <c r="G15" s="4"/>
      <c r="H15" s="4"/>
    </row>
    <row r="21" spans="1:10" x14ac:dyDescent="0.25">
      <c r="A21" s="4" t="s">
        <v>191</v>
      </c>
      <c r="B21" s="4"/>
      <c r="C21" s="4"/>
      <c r="D21" s="4"/>
      <c r="E21" s="4"/>
      <c r="F21" s="4"/>
      <c r="G21" s="4"/>
      <c r="I21" s="4"/>
      <c r="J21" s="4"/>
    </row>
    <row r="22" spans="1:10" x14ac:dyDescent="0.25">
      <c r="A22" s="4" t="s">
        <v>189</v>
      </c>
      <c r="B22" s="4"/>
      <c r="C22" s="4"/>
      <c r="D22" s="4"/>
      <c r="E22" s="4"/>
      <c r="F22" s="4"/>
      <c r="G22" s="4"/>
      <c r="I22" s="4"/>
      <c r="J22" s="4"/>
    </row>
    <row r="23" spans="1:10" x14ac:dyDescent="0.25">
      <c r="A23" s="4" t="s">
        <v>190</v>
      </c>
      <c r="B23" s="4"/>
      <c r="C23" s="4"/>
      <c r="D23" s="4"/>
      <c r="E23" s="4"/>
      <c r="F23" s="4"/>
      <c r="G23" s="4"/>
      <c r="I23" s="4"/>
      <c r="J23" s="4"/>
    </row>
    <row r="24" spans="1:10" x14ac:dyDescent="0.25">
      <c r="A24" s="4"/>
      <c r="B24" s="4"/>
      <c r="C24" s="4"/>
      <c r="D24" s="4"/>
      <c r="E24" s="4"/>
      <c r="F24" s="4"/>
      <c r="G24" s="4"/>
      <c r="I24" s="4"/>
      <c r="J24" s="4"/>
    </row>
    <row r="25" spans="1:10" x14ac:dyDescent="0.25">
      <c r="I25" s="4"/>
      <c r="J25" s="4"/>
    </row>
    <row r="26" spans="1:10" x14ac:dyDescent="0.25">
      <c r="I26" s="4"/>
      <c r="J26" s="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A4" workbookViewId="0">
      <selection activeCell="A9" sqref="A9:XFD10"/>
    </sheetView>
  </sheetViews>
  <sheetFormatPr defaultRowHeight="15" x14ac:dyDescent="0.25"/>
  <cols>
    <col min="7" max="8" width="13.85546875" bestFit="1" customWidth="1"/>
    <col min="11" max="11" width="15.85546875" bestFit="1" customWidth="1"/>
    <col min="12" max="12" width="16.140625" bestFit="1" customWidth="1"/>
    <col min="22" max="22" width="11" bestFit="1" customWidth="1"/>
  </cols>
  <sheetData>
    <row r="1" spans="1:25" x14ac:dyDescent="0.25">
      <c r="A1" s="4" t="s">
        <v>50</v>
      </c>
      <c r="B1" s="16" t="s">
        <v>75</v>
      </c>
      <c r="C1" s="17"/>
      <c r="D1" s="17"/>
      <c r="E1" s="17"/>
      <c r="F1" s="17"/>
      <c r="G1" s="4"/>
      <c r="H1" s="4"/>
      <c r="I1" s="4"/>
      <c r="J1" s="4"/>
      <c r="K1" s="4"/>
      <c r="L1" s="4"/>
      <c r="M1" s="4"/>
      <c r="N1" s="4"/>
      <c r="O1" s="4"/>
      <c r="P1" s="4"/>
      <c r="Q1" s="4"/>
      <c r="R1" s="4"/>
      <c r="S1" s="4"/>
      <c r="T1" s="4"/>
      <c r="U1" s="4"/>
      <c r="V1" s="4"/>
      <c r="W1" s="2"/>
      <c r="X1" s="2"/>
      <c r="Y1" s="4"/>
    </row>
    <row r="2" spans="1:25" x14ac:dyDescent="0.25">
      <c r="A2" s="4" t="s">
        <v>51</v>
      </c>
      <c r="B2" s="16"/>
      <c r="C2" s="17"/>
      <c r="D2" s="17"/>
      <c r="E2" s="17"/>
      <c r="F2" s="17"/>
      <c r="G2" s="4"/>
      <c r="H2" s="4"/>
      <c r="I2" s="4"/>
      <c r="J2" s="4"/>
      <c r="K2" s="4"/>
      <c r="L2" s="4"/>
      <c r="M2" s="4"/>
      <c r="N2" s="4"/>
      <c r="O2" s="4"/>
      <c r="P2" s="4"/>
      <c r="Q2" s="4"/>
      <c r="R2" s="4"/>
      <c r="S2" s="4"/>
      <c r="T2" s="4"/>
      <c r="U2" s="4"/>
      <c r="V2" s="4"/>
      <c r="W2" s="2"/>
      <c r="X2" s="2"/>
      <c r="Y2" s="4"/>
    </row>
    <row r="3" spans="1:25" x14ac:dyDescent="0.25">
      <c r="A3" s="4" t="s">
        <v>52</v>
      </c>
      <c r="B3" s="16" t="s">
        <v>326</v>
      </c>
      <c r="C3" s="17"/>
      <c r="D3" s="17"/>
      <c r="E3" s="17"/>
      <c r="F3" s="17"/>
      <c r="G3" s="4"/>
      <c r="H3" s="4"/>
      <c r="I3" s="4"/>
      <c r="J3" s="4"/>
      <c r="K3" s="4"/>
      <c r="L3" s="4"/>
      <c r="M3" s="4"/>
      <c r="N3" s="4"/>
      <c r="O3" s="4"/>
      <c r="P3" s="4"/>
      <c r="Q3" s="4"/>
      <c r="R3" s="4"/>
      <c r="S3" s="4"/>
      <c r="T3" s="4"/>
      <c r="U3" s="4"/>
      <c r="V3" s="4"/>
      <c r="W3" s="2"/>
      <c r="X3" s="2"/>
      <c r="Y3" s="4"/>
    </row>
    <row r="4" spans="1:25" x14ac:dyDescent="0.25">
      <c r="A4" s="4" t="s">
        <v>54</v>
      </c>
      <c r="B4" s="18" t="s">
        <v>327</v>
      </c>
      <c r="C4" s="17"/>
      <c r="D4" s="17"/>
      <c r="E4" s="17"/>
      <c r="F4" s="17"/>
      <c r="G4" s="4"/>
      <c r="H4" s="4"/>
      <c r="I4" s="4"/>
      <c r="J4" s="4"/>
      <c r="K4" s="4"/>
      <c r="L4" s="4"/>
      <c r="M4" s="4"/>
      <c r="N4" s="4"/>
      <c r="O4" s="4"/>
      <c r="P4" s="4"/>
      <c r="Q4" s="4"/>
      <c r="R4" s="4"/>
      <c r="S4" s="4"/>
      <c r="T4" s="4"/>
      <c r="U4" s="4"/>
      <c r="V4" s="4"/>
      <c r="W4" s="2"/>
      <c r="X4" s="2"/>
      <c r="Y4" s="4"/>
    </row>
    <row r="5" spans="1:25" x14ac:dyDescent="0.25">
      <c r="A5" s="4" t="s">
        <v>55</v>
      </c>
      <c r="B5" s="16" t="s">
        <v>317</v>
      </c>
      <c r="C5" s="17"/>
      <c r="D5" s="17"/>
      <c r="E5" s="17"/>
      <c r="F5" s="17"/>
      <c r="G5" s="4"/>
      <c r="H5" s="4"/>
      <c r="I5" s="4"/>
      <c r="J5" s="4"/>
      <c r="K5" s="4"/>
      <c r="L5" s="4"/>
      <c r="M5" s="4"/>
      <c r="N5" s="4"/>
      <c r="O5" s="4"/>
      <c r="P5" s="4"/>
      <c r="Q5" s="4"/>
      <c r="R5" s="4"/>
      <c r="S5" s="4"/>
      <c r="T5" s="4"/>
      <c r="U5" s="4"/>
      <c r="V5" s="4"/>
      <c r="W5" s="2"/>
      <c r="X5" s="2"/>
      <c r="Y5" s="4"/>
    </row>
    <row r="6" spans="1:25" x14ac:dyDescent="0.25">
      <c r="A6" s="4"/>
      <c r="B6" s="17" t="s">
        <v>57</v>
      </c>
      <c r="C6" s="17" t="s">
        <v>22</v>
      </c>
      <c r="D6" s="17" t="s">
        <v>58</v>
      </c>
      <c r="E6" s="17" t="s">
        <v>318</v>
      </c>
      <c r="F6" s="17" t="s">
        <v>25</v>
      </c>
      <c r="G6" s="4" t="s">
        <v>319</v>
      </c>
      <c r="H6" s="4" t="s">
        <v>320</v>
      </c>
      <c r="I6" s="4" t="s">
        <v>62</v>
      </c>
      <c r="J6" s="4" t="s">
        <v>63</v>
      </c>
      <c r="K6" s="4" t="s">
        <v>321</v>
      </c>
      <c r="L6" s="4" t="s">
        <v>322</v>
      </c>
      <c r="M6" s="4" t="s">
        <v>64</v>
      </c>
      <c r="N6" s="4" t="s">
        <v>65</v>
      </c>
      <c r="O6" s="4" t="s">
        <v>66</v>
      </c>
      <c r="P6" s="4" t="s">
        <v>67</v>
      </c>
      <c r="Q6" s="4" t="s">
        <v>68</v>
      </c>
      <c r="R6" s="4" t="s">
        <v>69</v>
      </c>
      <c r="S6" s="4" t="s">
        <v>70</v>
      </c>
      <c r="T6" s="4" t="s">
        <v>323</v>
      </c>
      <c r="U6" s="4" t="s">
        <v>71</v>
      </c>
      <c r="V6" s="4" t="s">
        <v>324</v>
      </c>
      <c r="W6" s="4" t="s">
        <v>187</v>
      </c>
      <c r="X6" s="4" t="s">
        <v>188</v>
      </c>
      <c r="Y6" s="4" t="s">
        <v>51</v>
      </c>
    </row>
    <row r="7" spans="1:25" x14ac:dyDescent="0.25">
      <c r="A7" s="4" t="s">
        <v>30</v>
      </c>
      <c r="B7" s="17">
        <v>1</v>
      </c>
      <c r="C7" s="7" t="s">
        <v>42</v>
      </c>
      <c r="D7" s="17"/>
      <c r="E7" s="17">
        <v>4</v>
      </c>
      <c r="F7" s="17">
        <v>1</v>
      </c>
      <c r="G7" s="4" t="s">
        <v>192</v>
      </c>
      <c r="H7" s="4" t="s">
        <v>325</v>
      </c>
      <c r="I7" s="4">
        <v>1039</v>
      </c>
      <c r="J7" s="4">
        <v>1036</v>
      </c>
      <c r="K7" s="4"/>
      <c r="L7" s="4"/>
      <c r="M7" s="4">
        <v>243</v>
      </c>
      <c r="N7" s="4">
        <v>235</v>
      </c>
      <c r="O7" s="4">
        <f t="shared" ref="O7:O12" si="0">(M7-N7)</f>
        <v>8</v>
      </c>
      <c r="P7" s="4">
        <v>286</v>
      </c>
      <c r="Q7" s="4">
        <v>276</v>
      </c>
      <c r="R7" s="4">
        <f t="shared" ref="R7:R12" si="1">(P7-Q7)</f>
        <v>10</v>
      </c>
      <c r="S7" s="4">
        <f>(I7+J7)</f>
        <v>2075</v>
      </c>
      <c r="T7" s="4">
        <v>2</v>
      </c>
      <c r="U7" s="4">
        <f>(O7+R7)</f>
        <v>18</v>
      </c>
      <c r="V7" s="19">
        <f>S7/U7</f>
        <v>115.27777777777777</v>
      </c>
      <c r="W7" s="4">
        <v>370</v>
      </c>
      <c r="X7" s="4">
        <v>350</v>
      </c>
      <c r="Y7" s="4" t="s">
        <v>334</v>
      </c>
    </row>
    <row r="8" spans="1:25" x14ac:dyDescent="0.25">
      <c r="A8" s="4" t="s">
        <v>32</v>
      </c>
      <c r="B8" s="17">
        <v>1</v>
      </c>
      <c r="C8" s="7" t="s">
        <v>42</v>
      </c>
      <c r="D8" s="17"/>
      <c r="E8" s="17">
        <v>4</v>
      </c>
      <c r="F8" s="17">
        <v>2</v>
      </c>
      <c r="G8" s="4" t="s">
        <v>325</v>
      </c>
      <c r="H8" s="4" t="s">
        <v>192</v>
      </c>
      <c r="I8" s="4">
        <v>1074</v>
      </c>
      <c r="J8" s="4">
        <v>963</v>
      </c>
      <c r="K8" s="4"/>
      <c r="L8" s="4"/>
      <c r="M8" s="4">
        <v>287</v>
      </c>
      <c r="N8" s="4">
        <v>275</v>
      </c>
      <c r="O8" s="4">
        <f t="shared" si="0"/>
        <v>12</v>
      </c>
      <c r="P8" s="4">
        <v>249</v>
      </c>
      <c r="Q8" s="4">
        <v>241</v>
      </c>
      <c r="R8" s="4">
        <f t="shared" si="1"/>
        <v>8</v>
      </c>
      <c r="S8" s="4">
        <f t="shared" ref="S8:S14" si="2">(I8+J8)</f>
        <v>2037</v>
      </c>
      <c r="T8" s="4">
        <v>0</v>
      </c>
      <c r="U8" s="4">
        <f t="shared" ref="U8:U14" si="3">(O8+R8)</f>
        <v>20</v>
      </c>
      <c r="V8" s="19">
        <f t="shared" ref="V8:V14" si="4">S8/U8</f>
        <v>101.85</v>
      </c>
      <c r="W8" s="4">
        <v>342</v>
      </c>
      <c r="X8" s="4">
        <v>320</v>
      </c>
      <c r="Y8" s="4" t="s">
        <v>334</v>
      </c>
    </row>
    <row r="9" spans="1:25" x14ac:dyDescent="0.25">
      <c r="A9" s="4" t="s">
        <v>33</v>
      </c>
      <c r="B9" s="17">
        <v>2</v>
      </c>
      <c r="C9" s="7" t="s">
        <v>41</v>
      </c>
      <c r="D9" s="17"/>
      <c r="E9" s="17">
        <v>3</v>
      </c>
      <c r="F9" s="17">
        <v>1</v>
      </c>
      <c r="G9" s="4" t="s">
        <v>192</v>
      </c>
      <c r="H9" s="4" t="s">
        <v>325</v>
      </c>
      <c r="I9" s="4">
        <v>1195</v>
      </c>
      <c r="J9" s="4">
        <v>587</v>
      </c>
      <c r="K9" s="4">
        <v>633</v>
      </c>
      <c r="L9" s="4">
        <v>560</v>
      </c>
      <c r="M9" s="4">
        <v>259</v>
      </c>
      <c r="N9" s="4">
        <v>249</v>
      </c>
      <c r="O9" s="4">
        <f t="shared" si="0"/>
        <v>10</v>
      </c>
      <c r="P9" s="4">
        <v>292</v>
      </c>
      <c r="Q9" s="4">
        <v>286</v>
      </c>
      <c r="R9" s="4">
        <f t="shared" si="1"/>
        <v>6</v>
      </c>
      <c r="S9" s="4">
        <f t="shared" si="2"/>
        <v>1782</v>
      </c>
      <c r="T9" s="4">
        <v>2</v>
      </c>
      <c r="U9" s="4">
        <f t="shared" si="3"/>
        <v>16</v>
      </c>
      <c r="V9" s="19">
        <f t="shared" si="4"/>
        <v>111.375</v>
      </c>
      <c r="W9" s="19">
        <v>345</v>
      </c>
      <c r="X9" s="19">
        <v>351</v>
      </c>
      <c r="Y9" s="4" t="s">
        <v>334</v>
      </c>
    </row>
    <row r="10" spans="1:25" x14ac:dyDescent="0.25">
      <c r="A10" s="4" t="s">
        <v>34</v>
      </c>
      <c r="B10" s="17">
        <v>2</v>
      </c>
      <c r="C10" s="7" t="s">
        <v>41</v>
      </c>
      <c r="D10" s="17"/>
      <c r="E10" s="17">
        <v>3</v>
      </c>
      <c r="F10" s="17">
        <v>2</v>
      </c>
      <c r="G10" s="4" t="s">
        <v>325</v>
      </c>
      <c r="H10" s="4" t="s">
        <v>192</v>
      </c>
      <c r="I10" s="4">
        <v>802</v>
      </c>
      <c r="J10" s="4">
        <v>1233</v>
      </c>
      <c r="K10" s="4">
        <v>709</v>
      </c>
      <c r="L10" s="4">
        <v>737</v>
      </c>
      <c r="M10" s="4">
        <v>295</v>
      </c>
      <c r="N10" s="4">
        <v>287</v>
      </c>
      <c r="O10" s="4">
        <f t="shared" si="0"/>
        <v>8</v>
      </c>
      <c r="P10" s="4">
        <v>266</v>
      </c>
      <c r="Q10" s="4">
        <v>243</v>
      </c>
      <c r="R10" s="4">
        <f t="shared" si="1"/>
        <v>23</v>
      </c>
      <c r="S10" s="4">
        <f t="shared" si="2"/>
        <v>2035</v>
      </c>
      <c r="T10" s="4">
        <v>0</v>
      </c>
      <c r="U10" s="4">
        <f t="shared" si="3"/>
        <v>31</v>
      </c>
      <c r="V10" s="19">
        <f t="shared" si="4"/>
        <v>65.645161290322577</v>
      </c>
      <c r="W10" s="19">
        <v>348</v>
      </c>
      <c r="X10" s="19">
        <v>370</v>
      </c>
      <c r="Y10" s="4" t="s">
        <v>335</v>
      </c>
    </row>
    <row r="11" spans="1:25" x14ac:dyDescent="0.25">
      <c r="A11" s="4" t="s">
        <v>35</v>
      </c>
      <c r="B11" s="17">
        <v>3</v>
      </c>
      <c r="C11" s="7" t="s">
        <v>42</v>
      </c>
      <c r="D11" s="17"/>
      <c r="E11" s="17">
        <v>2</v>
      </c>
      <c r="F11" s="22">
        <v>2</v>
      </c>
      <c r="G11" s="4" t="s">
        <v>194</v>
      </c>
      <c r="H11" s="4" t="s">
        <v>205</v>
      </c>
      <c r="I11" s="4">
        <v>1035</v>
      </c>
      <c r="J11" s="4">
        <v>1188</v>
      </c>
      <c r="K11" s="4">
        <v>792</v>
      </c>
      <c r="L11" s="4">
        <v>737</v>
      </c>
      <c r="M11" s="4">
        <v>306</v>
      </c>
      <c r="N11" s="4">
        <v>295</v>
      </c>
      <c r="O11" s="4">
        <f t="shared" si="0"/>
        <v>11</v>
      </c>
      <c r="P11" s="4">
        <v>283</v>
      </c>
      <c r="Q11" s="4">
        <v>272</v>
      </c>
      <c r="R11" s="4">
        <f t="shared" si="1"/>
        <v>11</v>
      </c>
      <c r="S11" s="4">
        <f t="shared" si="2"/>
        <v>2223</v>
      </c>
      <c r="T11" s="4">
        <v>0</v>
      </c>
      <c r="U11" s="4">
        <f t="shared" si="3"/>
        <v>22</v>
      </c>
      <c r="V11" s="19">
        <f t="shared" si="4"/>
        <v>101.04545454545455</v>
      </c>
      <c r="W11" s="19">
        <v>350</v>
      </c>
      <c r="X11" s="19">
        <v>350</v>
      </c>
      <c r="Y11" s="4" t="s">
        <v>129</v>
      </c>
    </row>
    <row r="12" spans="1:25" x14ac:dyDescent="0.25">
      <c r="A12" s="4" t="s">
        <v>36</v>
      </c>
      <c r="B12" s="17">
        <v>3</v>
      </c>
      <c r="C12" s="7" t="s">
        <v>42</v>
      </c>
      <c r="D12" s="17"/>
      <c r="E12" s="17">
        <v>2</v>
      </c>
      <c r="F12" s="22">
        <v>1</v>
      </c>
      <c r="G12" s="4" t="s">
        <v>205</v>
      </c>
      <c r="H12" s="4" t="s">
        <v>194</v>
      </c>
      <c r="I12" s="4">
        <v>1087</v>
      </c>
      <c r="J12" s="4">
        <v>1078</v>
      </c>
      <c r="K12" s="34"/>
      <c r="L12" s="34"/>
      <c r="M12" s="4">
        <v>225</v>
      </c>
      <c r="N12" s="4">
        <v>218</v>
      </c>
      <c r="O12" s="4">
        <f t="shared" si="0"/>
        <v>7</v>
      </c>
      <c r="P12" s="4">
        <v>294</v>
      </c>
      <c r="Q12" s="4">
        <v>281</v>
      </c>
      <c r="R12" s="4">
        <f t="shared" si="1"/>
        <v>13</v>
      </c>
      <c r="S12" s="4">
        <f t="shared" si="2"/>
        <v>2165</v>
      </c>
      <c r="T12" s="4">
        <v>0</v>
      </c>
      <c r="U12" s="4">
        <f t="shared" si="3"/>
        <v>20</v>
      </c>
      <c r="V12" s="19">
        <f t="shared" si="4"/>
        <v>108.25</v>
      </c>
      <c r="W12" s="19"/>
      <c r="X12" s="19"/>
      <c r="Y12" s="4" t="s">
        <v>328</v>
      </c>
    </row>
    <row r="13" spans="1:25" x14ac:dyDescent="0.25">
      <c r="A13" s="4" t="s">
        <v>37</v>
      </c>
      <c r="B13" s="17">
        <v>5</v>
      </c>
      <c r="C13" s="7" t="s">
        <v>42</v>
      </c>
      <c r="D13" s="17"/>
      <c r="E13" s="17">
        <v>1</v>
      </c>
      <c r="F13" s="22">
        <v>2</v>
      </c>
      <c r="G13" s="4" t="s">
        <v>192</v>
      </c>
      <c r="H13" s="4" t="s">
        <v>325</v>
      </c>
      <c r="I13" s="4">
        <v>1143</v>
      </c>
      <c r="J13" s="4">
        <v>1288</v>
      </c>
      <c r="K13" s="34">
        <v>877</v>
      </c>
      <c r="L13" s="34">
        <v>817</v>
      </c>
      <c r="M13" s="4">
        <v>275</v>
      </c>
      <c r="N13" s="4">
        <v>258</v>
      </c>
      <c r="O13" s="4">
        <f>(M13-N13)</f>
        <v>17</v>
      </c>
      <c r="P13" s="4">
        <v>306</v>
      </c>
      <c r="Q13" s="4">
        <v>296</v>
      </c>
      <c r="R13" s="4">
        <f>(P13-Q13)</f>
        <v>10</v>
      </c>
      <c r="S13" s="4">
        <f t="shared" si="2"/>
        <v>2431</v>
      </c>
      <c r="T13" s="4">
        <v>0</v>
      </c>
      <c r="U13" s="4">
        <f t="shared" si="3"/>
        <v>27</v>
      </c>
      <c r="V13" s="19">
        <f t="shared" si="4"/>
        <v>90.037037037037038</v>
      </c>
      <c r="W13" s="33"/>
      <c r="X13" s="19"/>
      <c r="Y13" s="4"/>
    </row>
    <row r="14" spans="1:25" x14ac:dyDescent="0.25">
      <c r="A14" s="4" t="s">
        <v>38</v>
      </c>
      <c r="B14" s="17">
        <v>4</v>
      </c>
      <c r="C14" s="7" t="s">
        <v>41</v>
      </c>
      <c r="D14" s="17"/>
      <c r="E14" s="17">
        <v>1</v>
      </c>
      <c r="F14" s="22">
        <v>1</v>
      </c>
      <c r="G14" s="4" t="s">
        <v>194</v>
      </c>
      <c r="H14" s="4" t="s">
        <v>205</v>
      </c>
      <c r="I14" s="4">
        <v>1327</v>
      </c>
      <c r="J14" s="4">
        <v>638</v>
      </c>
      <c r="K14" s="4"/>
      <c r="L14" s="4"/>
      <c r="M14" s="4">
        <v>305</v>
      </c>
      <c r="N14" s="4">
        <v>294</v>
      </c>
      <c r="O14" s="4">
        <f>(M14-N14)</f>
        <v>11</v>
      </c>
      <c r="P14" s="4">
        <v>233</v>
      </c>
      <c r="Q14" s="4">
        <v>225</v>
      </c>
      <c r="R14" s="4">
        <f>(P14-Q14)</f>
        <v>8</v>
      </c>
      <c r="S14" s="4">
        <f t="shared" si="2"/>
        <v>1965</v>
      </c>
      <c r="T14" s="4">
        <v>10</v>
      </c>
      <c r="U14" s="4">
        <f t="shared" si="3"/>
        <v>19</v>
      </c>
      <c r="V14" s="19">
        <f t="shared" si="4"/>
        <v>103.42105263157895</v>
      </c>
      <c r="W14" s="19">
        <v>370</v>
      </c>
      <c r="X14" s="19">
        <v>345</v>
      </c>
      <c r="Y14" s="4" t="s">
        <v>333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A9" sqref="A9:XFD10"/>
    </sheetView>
  </sheetViews>
  <sheetFormatPr defaultRowHeight="15" x14ac:dyDescent="0.25"/>
  <cols>
    <col min="7" max="8" width="14" bestFit="1" customWidth="1"/>
    <col min="9" max="9" width="7.7109375" customWidth="1"/>
    <col min="11" max="11" width="15.85546875" bestFit="1" customWidth="1"/>
    <col min="12" max="12" width="16.140625" bestFit="1" customWidth="1"/>
    <col min="13" max="13" width="10.28515625" bestFit="1" customWidth="1"/>
    <col min="18" max="18" width="10.140625" bestFit="1" customWidth="1"/>
    <col min="20" max="20" width="11.5703125" bestFit="1" customWidth="1"/>
    <col min="22" max="22" width="11" bestFit="1" customWidth="1"/>
    <col min="23" max="23" width="20.42578125" bestFit="1" customWidth="1"/>
  </cols>
  <sheetData>
    <row r="1" spans="1:25" x14ac:dyDescent="0.25">
      <c r="A1" s="4" t="s">
        <v>50</v>
      </c>
      <c r="B1" s="16" t="s">
        <v>75</v>
      </c>
      <c r="C1" s="17"/>
      <c r="D1" s="17"/>
      <c r="E1" s="17"/>
      <c r="F1" s="17"/>
      <c r="G1" s="4"/>
      <c r="H1" s="4"/>
      <c r="I1" s="4"/>
      <c r="J1" s="4"/>
      <c r="K1" s="4"/>
      <c r="L1" s="4"/>
      <c r="M1" s="4"/>
      <c r="N1" s="4"/>
      <c r="O1" s="4"/>
      <c r="P1" s="4"/>
      <c r="Q1" s="4"/>
      <c r="R1" s="4"/>
      <c r="S1" s="4"/>
      <c r="T1" s="4"/>
      <c r="U1" s="4"/>
      <c r="V1" s="4"/>
      <c r="W1" s="2"/>
      <c r="X1" s="2"/>
      <c r="Y1" s="4"/>
    </row>
    <row r="2" spans="1:25" x14ac:dyDescent="0.25">
      <c r="A2" s="4" t="s">
        <v>51</v>
      </c>
      <c r="B2" s="16"/>
      <c r="C2" s="17"/>
      <c r="D2" s="17"/>
      <c r="E2" s="17"/>
      <c r="F2" s="17"/>
      <c r="G2" s="4"/>
      <c r="H2" s="4"/>
      <c r="I2" s="4"/>
      <c r="J2" s="4"/>
      <c r="K2" s="4"/>
      <c r="L2" s="4"/>
      <c r="M2" s="4"/>
      <c r="N2" s="4"/>
      <c r="O2" s="4"/>
      <c r="P2" s="4"/>
      <c r="Q2" s="4"/>
      <c r="R2" s="4"/>
      <c r="S2" s="4"/>
      <c r="T2" s="4"/>
      <c r="U2" s="4"/>
      <c r="V2" s="4"/>
      <c r="W2" s="2"/>
      <c r="X2" s="2"/>
      <c r="Y2" s="4"/>
    </row>
    <row r="3" spans="1:25" x14ac:dyDescent="0.25">
      <c r="A3" s="4" t="s">
        <v>52</v>
      </c>
      <c r="B3" s="16" t="s">
        <v>354</v>
      </c>
      <c r="C3" s="17"/>
      <c r="D3" s="17"/>
      <c r="E3" s="17"/>
      <c r="F3" s="17"/>
      <c r="G3" s="4"/>
      <c r="H3" s="4"/>
      <c r="I3" s="4"/>
      <c r="J3" s="4"/>
      <c r="K3" s="4"/>
      <c r="L3" s="4"/>
      <c r="M3" s="4"/>
      <c r="N3" s="4"/>
      <c r="O3" s="4"/>
      <c r="P3" s="4"/>
      <c r="Q3" s="4"/>
      <c r="R3" s="4"/>
      <c r="S3" s="4"/>
      <c r="T3" s="4"/>
      <c r="U3" s="4"/>
      <c r="V3" s="4"/>
      <c r="W3" s="2"/>
      <c r="X3" s="2"/>
      <c r="Y3" s="4"/>
    </row>
    <row r="4" spans="1:25" x14ac:dyDescent="0.25">
      <c r="A4" s="4" t="s">
        <v>54</v>
      </c>
      <c r="B4" s="18" t="s">
        <v>355</v>
      </c>
      <c r="C4" s="17"/>
      <c r="D4" s="17"/>
      <c r="E4" s="17"/>
      <c r="F4" s="17"/>
      <c r="G4" s="4"/>
      <c r="H4" s="4"/>
      <c r="I4" s="4"/>
      <c r="J4" s="4"/>
      <c r="K4" s="4"/>
      <c r="L4" s="4"/>
      <c r="M4" s="4"/>
      <c r="N4" s="4"/>
      <c r="O4" s="4"/>
      <c r="P4" s="4"/>
      <c r="Q4" s="4"/>
      <c r="R4" s="4"/>
      <c r="S4" s="4"/>
      <c r="T4" s="4"/>
      <c r="U4" s="4"/>
      <c r="V4" s="4"/>
      <c r="W4" s="2"/>
      <c r="X4" s="2"/>
      <c r="Y4" s="4"/>
    </row>
    <row r="5" spans="1:25" x14ac:dyDescent="0.25">
      <c r="A5" s="4" t="s">
        <v>55</v>
      </c>
      <c r="B5" s="16" t="s">
        <v>317</v>
      </c>
      <c r="C5" s="17"/>
      <c r="D5" s="17"/>
      <c r="E5" s="17"/>
      <c r="F5" s="17"/>
      <c r="G5" s="4"/>
      <c r="H5" s="4"/>
      <c r="I5" s="4"/>
      <c r="J5" s="4"/>
      <c r="K5" s="4"/>
      <c r="L5" s="4"/>
      <c r="M5" s="4"/>
      <c r="N5" s="4"/>
      <c r="O5" s="4"/>
      <c r="P5" s="4"/>
      <c r="Q5" s="4"/>
      <c r="R5" s="4"/>
      <c r="S5" s="4"/>
      <c r="T5" s="4"/>
      <c r="U5" s="4"/>
      <c r="V5" s="4"/>
      <c r="W5" s="2"/>
      <c r="X5" s="2"/>
      <c r="Y5" s="4"/>
    </row>
    <row r="6" spans="1:25" x14ac:dyDescent="0.25">
      <c r="A6" s="4"/>
      <c r="B6" s="17" t="s">
        <v>57</v>
      </c>
      <c r="C6" s="17" t="s">
        <v>22</v>
      </c>
      <c r="D6" s="17" t="s">
        <v>58</v>
      </c>
      <c r="E6" s="17" t="s">
        <v>318</v>
      </c>
      <c r="F6" s="17" t="s">
        <v>25</v>
      </c>
      <c r="G6" s="4" t="s">
        <v>319</v>
      </c>
      <c r="H6" s="4" t="s">
        <v>320</v>
      </c>
      <c r="I6" s="4" t="s">
        <v>62</v>
      </c>
      <c r="J6" s="4" t="s">
        <v>63</v>
      </c>
      <c r="K6" s="4" t="s">
        <v>321</v>
      </c>
      <c r="L6" s="4" t="s">
        <v>322</v>
      </c>
      <c r="M6" s="4" t="s">
        <v>64</v>
      </c>
      <c r="N6" s="4" t="s">
        <v>65</v>
      </c>
      <c r="O6" s="4" t="s">
        <v>66</v>
      </c>
      <c r="P6" s="4" t="s">
        <v>67</v>
      </c>
      <c r="Q6" s="4" t="s">
        <v>68</v>
      </c>
      <c r="R6" s="4" t="s">
        <v>69</v>
      </c>
      <c r="S6" s="4" t="s">
        <v>70</v>
      </c>
      <c r="T6" s="4" t="s">
        <v>323</v>
      </c>
      <c r="U6" s="4" t="s">
        <v>71</v>
      </c>
      <c r="V6" s="4" t="s">
        <v>324</v>
      </c>
      <c r="W6" s="4" t="s">
        <v>187</v>
      </c>
      <c r="X6" s="4" t="s">
        <v>188</v>
      </c>
      <c r="Y6" s="4" t="s">
        <v>51</v>
      </c>
    </row>
    <row r="7" spans="1:25" x14ac:dyDescent="0.25">
      <c r="A7" s="4" t="s">
        <v>30</v>
      </c>
      <c r="B7" s="17">
        <v>1</v>
      </c>
      <c r="C7" s="7" t="s">
        <v>41</v>
      </c>
      <c r="D7" s="7">
        <v>533</v>
      </c>
      <c r="E7" s="17">
        <v>4</v>
      </c>
      <c r="F7" s="17">
        <v>1</v>
      </c>
      <c r="G7" s="4" t="s">
        <v>192</v>
      </c>
      <c r="H7" s="4" t="s">
        <v>325</v>
      </c>
      <c r="I7" s="4">
        <v>1278</v>
      </c>
      <c r="J7" s="4">
        <v>721</v>
      </c>
      <c r="K7" s="4">
        <v>797</v>
      </c>
      <c r="L7" s="4">
        <v>603</v>
      </c>
      <c r="M7" s="4">
        <v>269</v>
      </c>
      <c r="N7" s="4">
        <v>256</v>
      </c>
      <c r="O7" s="4">
        <f>M7-N7</f>
        <v>13</v>
      </c>
      <c r="P7" s="4">
        <v>314</v>
      </c>
      <c r="Q7" s="4">
        <v>306</v>
      </c>
      <c r="R7" s="4">
        <f>P7-Q7</f>
        <v>8</v>
      </c>
      <c r="S7" s="4">
        <f>I7+J7</f>
        <v>1999</v>
      </c>
      <c r="T7" s="4">
        <v>0</v>
      </c>
      <c r="U7" s="4">
        <f>O7+R7</f>
        <v>21</v>
      </c>
      <c r="V7" s="19">
        <f>S7/U7</f>
        <v>95.19047619047619</v>
      </c>
      <c r="W7" s="4">
        <v>369</v>
      </c>
      <c r="X7" s="4">
        <v>362</v>
      </c>
      <c r="Y7" s="4" t="s">
        <v>364</v>
      </c>
    </row>
    <row r="8" spans="1:25" x14ac:dyDescent="0.25">
      <c r="A8" s="4" t="s">
        <v>32</v>
      </c>
      <c r="B8" s="17">
        <v>1</v>
      </c>
      <c r="C8" s="7" t="s">
        <v>41</v>
      </c>
      <c r="D8" s="7">
        <v>491</v>
      </c>
      <c r="E8" s="17">
        <v>4</v>
      </c>
      <c r="F8" s="17">
        <v>2</v>
      </c>
      <c r="G8" s="4" t="s">
        <v>325</v>
      </c>
      <c r="H8" s="4" t="s">
        <v>192</v>
      </c>
      <c r="I8" s="4">
        <v>859</v>
      </c>
      <c r="J8" s="4">
        <v>1238</v>
      </c>
      <c r="K8" s="4"/>
      <c r="L8" s="4"/>
      <c r="M8" s="4">
        <v>261</v>
      </c>
      <c r="N8" s="4">
        <v>251</v>
      </c>
      <c r="O8" s="4">
        <f t="shared" ref="O8:O14" si="0">M8-N8</f>
        <v>10</v>
      </c>
      <c r="P8" s="4">
        <v>265</v>
      </c>
      <c r="Q8" s="4">
        <v>253</v>
      </c>
      <c r="R8" s="4">
        <f t="shared" ref="R8:R14" si="1">P8-Q8</f>
        <v>12</v>
      </c>
      <c r="S8" s="4">
        <f t="shared" ref="S8:S14" si="2">I8+J8</f>
        <v>2097</v>
      </c>
      <c r="T8" s="4">
        <v>0</v>
      </c>
      <c r="U8" s="4">
        <f t="shared" ref="U8:U14" si="3">O8+R8</f>
        <v>22</v>
      </c>
      <c r="V8" s="19">
        <f t="shared" ref="V8:V14" si="4">S8/U8</f>
        <v>95.318181818181813</v>
      </c>
      <c r="W8" s="4">
        <v>307</v>
      </c>
      <c r="X8" s="4">
        <v>304</v>
      </c>
      <c r="Y8" s="4" t="s">
        <v>116</v>
      </c>
    </row>
    <row r="9" spans="1:25" x14ac:dyDescent="0.25">
      <c r="A9" s="4" t="s">
        <v>33</v>
      </c>
      <c r="B9" s="17">
        <v>2</v>
      </c>
      <c r="C9" s="7" t="s">
        <v>42</v>
      </c>
      <c r="D9" s="7">
        <v>494</v>
      </c>
      <c r="E9" s="17">
        <v>2</v>
      </c>
      <c r="F9" s="17">
        <v>1</v>
      </c>
      <c r="G9" s="4" t="s">
        <v>192</v>
      </c>
      <c r="H9" s="4" t="s">
        <v>325</v>
      </c>
      <c r="I9" s="4">
        <v>1039</v>
      </c>
      <c r="J9" s="4">
        <v>334</v>
      </c>
      <c r="K9" s="4">
        <v>500</v>
      </c>
      <c r="L9" s="4">
        <v>325</v>
      </c>
      <c r="M9" s="4">
        <v>275</v>
      </c>
      <c r="N9" s="4">
        <v>266</v>
      </c>
      <c r="O9" s="4">
        <f t="shared" si="0"/>
        <v>9</v>
      </c>
      <c r="P9" s="4">
        <v>330</v>
      </c>
      <c r="Q9" s="4">
        <v>324</v>
      </c>
      <c r="R9" s="4">
        <f t="shared" si="1"/>
        <v>6</v>
      </c>
      <c r="S9" s="4">
        <f t="shared" si="2"/>
        <v>1373</v>
      </c>
      <c r="T9" s="4">
        <v>5</v>
      </c>
      <c r="U9" s="4">
        <f t="shared" si="3"/>
        <v>15</v>
      </c>
      <c r="V9" s="19">
        <f t="shared" si="4"/>
        <v>91.533333333333331</v>
      </c>
      <c r="W9" s="19"/>
      <c r="X9" s="19"/>
      <c r="Y9" s="4" t="s">
        <v>116</v>
      </c>
    </row>
    <row r="10" spans="1:25" x14ac:dyDescent="0.25">
      <c r="A10" s="4" t="s">
        <v>34</v>
      </c>
      <c r="B10" s="17">
        <v>2</v>
      </c>
      <c r="C10" s="7" t="s">
        <v>42</v>
      </c>
      <c r="D10" s="7">
        <v>495</v>
      </c>
      <c r="E10" s="17">
        <v>2</v>
      </c>
      <c r="F10" s="17">
        <v>2</v>
      </c>
      <c r="G10" s="4" t="s">
        <v>325</v>
      </c>
      <c r="H10" s="4" t="s">
        <v>192</v>
      </c>
      <c r="I10" s="4">
        <v>1113</v>
      </c>
      <c r="J10" s="4">
        <v>948</v>
      </c>
      <c r="K10" s="4">
        <v>719</v>
      </c>
      <c r="L10" s="4">
        <v>713</v>
      </c>
      <c r="M10" s="4">
        <v>281</v>
      </c>
      <c r="N10" s="4">
        <v>261</v>
      </c>
      <c r="O10" s="4">
        <f t="shared" si="0"/>
        <v>20</v>
      </c>
      <c r="P10" s="4">
        <v>291</v>
      </c>
      <c r="Q10" s="4">
        <v>278</v>
      </c>
      <c r="R10" s="4">
        <f t="shared" si="1"/>
        <v>13</v>
      </c>
      <c r="S10" s="4">
        <f t="shared" si="2"/>
        <v>2061</v>
      </c>
      <c r="T10" s="4">
        <v>0</v>
      </c>
      <c r="U10" s="4">
        <f t="shared" si="3"/>
        <v>33</v>
      </c>
      <c r="V10" s="19">
        <f t="shared" si="4"/>
        <v>62.454545454545453</v>
      </c>
      <c r="W10" s="19"/>
      <c r="X10" s="19"/>
      <c r="Y10" s="4" t="s">
        <v>361</v>
      </c>
    </row>
    <row r="11" spans="1:25" x14ac:dyDescent="0.25">
      <c r="A11" s="4" t="s">
        <v>35</v>
      </c>
      <c r="B11" s="17">
        <v>3</v>
      </c>
      <c r="C11" s="7" t="s">
        <v>41</v>
      </c>
      <c r="D11" s="7">
        <v>555</v>
      </c>
      <c r="E11" s="17">
        <v>1</v>
      </c>
      <c r="F11" s="22">
        <v>2</v>
      </c>
      <c r="G11" s="4" t="s">
        <v>194</v>
      </c>
      <c r="H11" s="4" t="s">
        <v>205</v>
      </c>
      <c r="I11" s="4">
        <v>828</v>
      </c>
      <c r="J11" s="4">
        <v>1411</v>
      </c>
      <c r="K11" s="4"/>
      <c r="L11" s="4"/>
      <c r="M11" s="4">
        <v>322</v>
      </c>
      <c r="N11" s="4">
        <v>315</v>
      </c>
      <c r="O11" s="4">
        <f t="shared" si="0"/>
        <v>7</v>
      </c>
      <c r="P11" s="4">
        <v>244</v>
      </c>
      <c r="Q11" s="4">
        <v>233</v>
      </c>
      <c r="R11" s="4">
        <f t="shared" si="1"/>
        <v>11</v>
      </c>
      <c r="S11" s="4">
        <f t="shared" si="2"/>
        <v>2239</v>
      </c>
      <c r="T11" s="4"/>
      <c r="U11" s="4">
        <f t="shared" si="3"/>
        <v>18</v>
      </c>
      <c r="V11" s="19">
        <f t="shared" si="4"/>
        <v>124.38888888888889</v>
      </c>
      <c r="W11" s="19">
        <v>324</v>
      </c>
      <c r="X11" s="19">
        <v>366</v>
      </c>
      <c r="Y11" s="4" t="s">
        <v>129</v>
      </c>
    </row>
    <row r="12" spans="1:25" x14ac:dyDescent="0.25">
      <c r="A12" s="4" t="s">
        <v>36</v>
      </c>
      <c r="B12" s="17">
        <v>3</v>
      </c>
      <c r="C12" s="7" t="s">
        <v>41</v>
      </c>
      <c r="D12" s="7">
        <v>445</v>
      </c>
      <c r="E12" s="17">
        <v>1</v>
      </c>
      <c r="F12" s="22">
        <v>1</v>
      </c>
      <c r="G12" s="4" t="s">
        <v>205</v>
      </c>
      <c r="H12" s="4" t="s">
        <v>194</v>
      </c>
      <c r="I12" s="4">
        <v>1091</v>
      </c>
      <c r="J12" s="4">
        <v>1110</v>
      </c>
      <c r="K12" s="34">
        <v>762</v>
      </c>
      <c r="L12" s="34">
        <v>789</v>
      </c>
      <c r="M12" s="4">
        <v>283</v>
      </c>
      <c r="N12" s="4">
        <v>272</v>
      </c>
      <c r="O12" s="4">
        <f t="shared" si="0"/>
        <v>11</v>
      </c>
      <c r="P12" s="4">
        <v>284</v>
      </c>
      <c r="Q12" s="4">
        <v>272</v>
      </c>
      <c r="R12" s="4">
        <f t="shared" si="1"/>
        <v>12</v>
      </c>
      <c r="S12" s="4">
        <f t="shared" si="2"/>
        <v>2201</v>
      </c>
      <c r="T12" s="4"/>
      <c r="U12" s="4">
        <f t="shared" si="3"/>
        <v>23</v>
      </c>
      <c r="V12" s="19">
        <f t="shared" si="4"/>
        <v>95.695652173913047</v>
      </c>
      <c r="W12" s="19"/>
      <c r="X12" s="19"/>
      <c r="Y12" s="4" t="s">
        <v>356</v>
      </c>
    </row>
    <row r="13" spans="1:25" x14ac:dyDescent="0.25">
      <c r="A13" s="4" t="s">
        <v>37</v>
      </c>
      <c r="B13" s="17">
        <v>5</v>
      </c>
      <c r="C13" s="7" t="s">
        <v>41</v>
      </c>
      <c r="D13" s="7">
        <v>475</v>
      </c>
      <c r="E13" s="17">
        <v>3</v>
      </c>
      <c r="F13" s="22">
        <v>2</v>
      </c>
      <c r="G13" s="4" t="s">
        <v>192</v>
      </c>
      <c r="H13" s="4" t="s">
        <v>325</v>
      </c>
      <c r="I13" s="4">
        <v>1131</v>
      </c>
      <c r="J13" s="4">
        <v>1248</v>
      </c>
      <c r="K13" s="34">
        <v>760</v>
      </c>
      <c r="L13" s="34">
        <v>868</v>
      </c>
      <c r="M13" s="4">
        <v>278</v>
      </c>
      <c r="N13" s="4">
        <v>269</v>
      </c>
      <c r="O13" s="4">
        <f t="shared" si="0"/>
        <v>9</v>
      </c>
      <c r="P13" s="4">
        <v>323</v>
      </c>
      <c r="Q13" s="4">
        <v>313</v>
      </c>
      <c r="R13" s="4">
        <f t="shared" si="1"/>
        <v>10</v>
      </c>
      <c r="S13" s="4">
        <f t="shared" si="2"/>
        <v>2379</v>
      </c>
      <c r="U13" s="4">
        <f t="shared" si="3"/>
        <v>19</v>
      </c>
      <c r="V13" s="19">
        <f t="shared" si="4"/>
        <v>125.21052631578948</v>
      </c>
      <c r="W13" s="33"/>
      <c r="X13" s="19"/>
      <c r="Y13" s="4" t="s">
        <v>356</v>
      </c>
    </row>
    <row r="14" spans="1:25" x14ac:dyDescent="0.25">
      <c r="A14" s="4" t="s">
        <v>38</v>
      </c>
      <c r="B14" s="17">
        <v>4</v>
      </c>
      <c r="C14" s="7" t="s">
        <v>42</v>
      </c>
      <c r="D14" s="7">
        <v>544</v>
      </c>
      <c r="E14" s="17">
        <v>3</v>
      </c>
      <c r="F14" s="22">
        <v>1</v>
      </c>
      <c r="G14" s="4" t="s">
        <v>194</v>
      </c>
      <c r="H14" s="4" t="s">
        <v>205</v>
      </c>
      <c r="I14" s="4">
        <v>1135</v>
      </c>
      <c r="J14" s="4">
        <v>801</v>
      </c>
      <c r="K14" s="4">
        <v>727</v>
      </c>
      <c r="L14" s="4">
        <v>542</v>
      </c>
      <c r="M14" s="4">
        <v>269</v>
      </c>
      <c r="N14" s="4">
        <v>256</v>
      </c>
      <c r="O14" s="4">
        <f t="shared" si="0"/>
        <v>13</v>
      </c>
      <c r="P14" s="4">
        <v>232</v>
      </c>
      <c r="Q14" s="4">
        <v>223</v>
      </c>
      <c r="R14" s="4">
        <f t="shared" si="1"/>
        <v>9</v>
      </c>
      <c r="S14" s="4">
        <f t="shared" si="2"/>
        <v>1936</v>
      </c>
      <c r="T14" s="4">
        <v>2</v>
      </c>
      <c r="U14" s="4">
        <f t="shared" si="3"/>
        <v>22</v>
      </c>
      <c r="V14" s="19">
        <f t="shared" si="4"/>
        <v>88</v>
      </c>
      <c r="W14" s="19">
        <v>344</v>
      </c>
      <c r="X14" s="19">
        <v>360</v>
      </c>
      <c r="Y14" s="4" t="s">
        <v>143</v>
      </c>
    </row>
    <row r="17" spans="3:5" x14ac:dyDescent="0.25">
      <c r="C17" s="7"/>
      <c r="E17" s="7"/>
    </row>
    <row r="18" spans="3:5" x14ac:dyDescent="0.25">
      <c r="C18" s="7"/>
      <c r="E18" s="7"/>
    </row>
    <row r="19" spans="3:5" x14ac:dyDescent="0.25">
      <c r="C19" s="7"/>
      <c r="E19" s="7"/>
    </row>
    <row r="20" spans="3:5" x14ac:dyDescent="0.25">
      <c r="C20" s="7"/>
      <c r="E20" s="7"/>
    </row>
    <row r="21" spans="3:5" x14ac:dyDescent="0.25">
      <c r="C21" s="7"/>
      <c r="E21" s="7"/>
    </row>
    <row r="22" spans="3:5" x14ac:dyDescent="0.25">
      <c r="C22" s="7"/>
      <c r="E22" s="7"/>
    </row>
    <row r="23" spans="3:5" x14ac:dyDescent="0.25">
      <c r="C23" s="7"/>
      <c r="E23" s="7"/>
    </row>
    <row r="24" spans="3:5" x14ac:dyDescent="0.25">
      <c r="C24" s="7"/>
      <c r="E24" s="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opLeftCell="A4" workbookViewId="0">
      <selection activeCell="A9" sqref="A9:XFD10"/>
    </sheetView>
  </sheetViews>
  <sheetFormatPr defaultRowHeight="15" x14ac:dyDescent="0.25"/>
  <cols>
    <col min="2" max="2" width="11.42578125" bestFit="1" customWidth="1"/>
    <col min="7" max="8" width="14" bestFit="1" customWidth="1"/>
    <col min="18" max="18" width="12.140625" bestFit="1" customWidth="1"/>
    <col min="22" max="22" width="20.42578125" bestFit="1" customWidth="1"/>
    <col min="23" max="23" width="26.85546875" bestFit="1" customWidth="1"/>
  </cols>
  <sheetData>
    <row r="1" spans="1:24" x14ac:dyDescent="0.25">
      <c r="A1" s="4" t="s">
        <v>50</v>
      </c>
      <c r="B1" s="16" t="s">
        <v>75</v>
      </c>
      <c r="C1" s="17"/>
      <c r="D1" s="17"/>
    </row>
    <row r="2" spans="1:24" x14ac:dyDescent="0.25">
      <c r="A2" s="4" t="s">
        <v>51</v>
      </c>
      <c r="B2" s="31"/>
      <c r="C2" s="17"/>
      <c r="D2" s="17"/>
    </row>
    <row r="3" spans="1:24" x14ac:dyDescent="0.25">
      <c r="A3" s="4" t="s">
        <v>52</v>
      </c>
      <c r="B3" s="16" t="s">
        <v>377</v>
      </c>
      <c r="C3" s="17"/>
      <c r="D3" s="17"/>
    </row>
    <row r="4" spans="1:24" x14ac:dyDescent="0.25">
      <c r="A4" s="4" t="s">
        <v>54</v>
      </c>
      <c r="B4" s="18">
        <v>43311</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41</v>
      </c>
      <c r="D7" s="7">
        <v>541</v>
      </c>
      <c r="E7" s="17">
        <v>4</v>
      </c>
      <c r="F7" s="17">
        <v>1</v>
      </c>
      <c r="G7" s="4" t="s">
        <v>192</v>
      </c>
      <c r="H7" s="4" t="s">
        <v>193</v>
      </c>
      <c r="I7" s="4">
        <v>3568</v>
      </c>
      <c r="J7" s="4">
        <v>0</v>
      </c>
      <c r="K7" s="4">
        <v>248</v>
      </c>
      <c r="L7" s="4">
        <v>225</v>
      </c>
      <c r="M7" s="2">
        <f>K7-L7</f>
        <v>23</v>
      </c>
      <c r="N7" s="4">
        <v>0</v>
      </c>
      <c r="O7" s="4">
        <v>0</v>
      </c>
      <c r="P7" s="2">
        <v>0</v>
      </c>
      <c r="Q7" s="2">
        <f t="shared" ref="Q7:Q14" si="0">(I7+J7)</f>
        <v>3568</v>
      </c>
      <c r="R7" s="2">
        <v>0</v>
      </c>
      <c r="S7" s="19">
        <f t="shared" ref="S7:S13" si="1">(P7+M7)</f>
        <v>23</v>
      </c>
      <c r="T7" s="19">
        <f t="shared" ref="T7:T14" si="2">(I7/M7)</f>
        <v>155.13043478260869</v>
      </c>
      <c r="U7" s="2" t="e">
        <f>(J7/P7)</f>
        <v>#DIV/0!</v>
      </c>
      <c r="V7">
        <v>312</v>
      </c>
      <c r="W7">
        <v>333</v>
      </c>
      <c r="X7" t="s">
        <v>388</v>
      </c>
    </row>
    <row r="8" spans="1:24" x14ac:dyDescent="0.25">
      <c r="A8" s="4" t="s">
        <v>32</v>
      </c>
      <c r="B8" s="17">
        <v>1</v>
      </c>
      <c r="C8" s="7" t="s">
        <v>41</v>
      </c>
      <c r="D8" s="7">
        <v>494</v>
      </c>
      <c r="E8" s="17">
        <v>4</v>
      </c>
      <c r="F8" s="17">
        <v>2</v>
      </c>
      <c r="G8" s="4" t="s">
        <v>193</v>
      </c>
      <c r="H8" s="4" t="s">
        <v>192</v>
      </c>
      <c r="I8" s="4">
        <v>0</v>
      </c>
      <c r="J8" s="4">
        <v>2518</v>
      </c>
      <c r="K8" s="4">
        <v>0</v>
      </c>
      <c r="L8" s="4">
        <v>0</v>
      </c>
      <c r="M8" s="4">
        <v>0</v>
      </c>
      <c r="N8" s="4">
        <v>226</v>
      </c>
      <c r="O8" s="4">
        <v>201</v>
      </c>
      <c r="P8" s="2">
        <f>N8-O8</f>
        <v>25</v>
      </c>
      <c r="Q8" s="2">
        <f t="shared" si="0"/>
        <v>2518</v>
      </c>
      <c r="R8" s="2">
        <v>0</v>
      </c>
      <c r="S8" s="19">
        <f t="shared" si="1"/>
        <v>25</v>
      </c>
      <c r="T8" s="19" t="e">
        <f t="shared" si="2"/>
        <v>#DIV/0!</v>
      </c>
      <c r="U8" s="4">
        <f t="shared" ref="U8:U14" si="3">(J8/P8)</f>
        <v>100.72</v>
      </c>
      <c r="V8">
        <v>330</v>
      </c>
      <c r="W8">
        <v>350</v>
      </c>
      <c r="X8" t="s">
        <v>388</v>
      </c>
    </row>
    <row r="9" spans="1:24" x14ac:dyDescent="0.25">
      <c r="A9" s="4" t="s">
        <v>33</v>
      </c>
      <c r="B9" s="17">
        <v>2</v>
      </c>
      <c r="C9" s="7" t="s">
        <v>42</v>
      </c>
      <c r="D9" s="7">
        <v>501</v>
      </c>
      <c r="E9" s="17">
        <v>3</v>
      </c>
      <c r="F9" s="17">
        <v>1</v>
      </c>
      <c r="G9" s="4" t="s">
        <v>192</v>
      </c>
      <c r="H9" s="4" t="s">
        <v>193</v>
      </c>
      <c r="I9" s="4">
        <v>2346</v>
      </c>
      <c r="J9" s="4">
        <v>0</v>
      </c>
      <c r="K9" s="4">
        <v>265</v>
      </c>
      <c r="L9" s="4">
        <v>248</v>
      </c>
      <c r="M9" s="2">
        <f>K9-L9</f>
        <v>17</v>
      </c>
      <c r="N9" s="4">
        <v>0</v>
      </c>
      <c r="O9" s="4">
        <v>0</v>
      </c>
      <c r="P9" s="2">
        <v>0</v>
      </c>
      <c r="Q9" s="2">
        <f t="shared" si="0"/>
        <v>2346</v>
      </c>
      <c r="R9" s="2">
        <v>2</v>
      </c>
      <c r="S9" s="19">
        <f t="shared" si="1"/>
        <v>17</v>
      </c>
      <c r="T9" s="19">
        <f t="shared" si="2"/>
        <v>138</v>
      </c>
      <c r="U9" s="2" t="e">
        <f t="shared" si="3"/>
        <v>#DIV/0!</v>
      </c>
      <c r="V9">
        <v>352</v>
      </c>
      <c r="W9">
        <v>363</v>
      </c>
      <c r="X9" t="s">
        <v>388</v>
      </c>
    </row>
    <row r="10" spans="1:24" x14ac:dyDescent="0.25">
      <c r="A10" s="4" t="s">
        <v>34</v>
      </c>
      <c r="B10" s="17">
        <v>2</v>
      </c>
      <c r="C10" s="7" t="s">
        <v>42</v>
      </c>
      <c r="D10" s="7">
        <v>517</v>
      </c>
      <c r="E10" s="17">
        <v>3</v>
      </c>
      <c r="F10" s="17">
        <v>2</v>
      </c>
      <c r="G10" s="4" t="s">
        <v>193</v>
      </c>
      <c r="H10" s="4" t="s">
        <v>192</v>
      </c>
      <c r="I10" s="4">
        <v>0</v>
      </c>
      <c r="J10" s="4">
        <v>2187</v>
      </c>
      <c r="K10" s="4">
        <v>0</v>
      </c>
      <c r="L10" s="4">
        <v>0</v>
      </c>
      <c r="M10" s="4">
        <v>0</v>
      </c>
      <c r="N10" s="4">
        <v>247</v>
      </c>
      <c r="O10" s="4">
        <v>226</v>
      </c>
      <c r="P10" s="2">
        <f>N10-O10</f>
        <v>21</v>
      </c>
      <c r="Q10" s="2">
        <f t="shared" si="0"/>
        <v>2187</v>
      </c>
      <c r="R10" s="2">
        <v>0</v>
      </c>
      <c r="S10" s="19">
        <f t="shared" si="1"/>
        <v>21</v>
      </c>
      <c r="T10" s="19" t="e">
        <f t="shared" si="2"/>
        <v>#DIV/0!</v>
      </c>
      <c r="U10" s="2">
        <f t="shared" si="3"/>
        <v>104.14285714285714</v>
      </c>
      <c r="V10">
        <v>350</v>
      </c>
      <c r="W10">
        <v>361</v>
      </c>
      <c r="X10" t="s">
        <v>388</v>
      </c>
    </row>
    <row r="11" spans="1:24" x14ac:dyDescent="0.25">
      <c r="A11" s="4" t="s">
        <v>35</v>
      </c>
      <c r="B11" s="17">
        <v>3</v>
      </c>
      <c r="C11" s="7" t="s">
        <v>41</v>
      </c>
      <c r="D11" s="7">
        <v>560</v>
      </c>
      <c r="E11" s="17">
        <v>2</v>
      </c>
      <c r="F11" s="22">
        <v>2</v>
      </c>
      <c r="G11" s="4" t="s">
        <v>194</v>
      </c>
      <c r="H11" s="4" t="s">
        <v>193</v>
      </c>
      <c r="I11" s="4">
        <v>2847</v>
      </c>
      <c r="J11" s="4">
        <v>0</v>
      </c>
      <c r="K11" s="4">
        <v>316</v>
      </c>
      <c r="L11" s="4">
        <v>296</v>
      </c>
      <c r="M11" s="2">
        <f>K11-L11</f>
        <v>20</v>
      </c>
      <c r="N11" s="4">
        <v>0</v>
      </c>
      <c r="O11" s="4">
        <v>0</v>
      </c>
      <c r="P11" s="4">
        <v>0</v>
      </c>
      <c r="Q11" s="2">
        <f t="shared" si="0"/>
        <v>2847</v>
      </c>
      <c r="R11" s="4">
        <v>1</v>
      </c>
      <c r="S11" s="19">
        <f t="shared" si="1"/>
        <v>20</v>
      </c>
      <c r="T11" s="19">
        <f t="shared" si="2"/>
        <v>142.35</v>
      </c>
      <c r="U11" s="2" t="e">
        <f t="shared" si="3"/>
        <v>#DIV/0!</v>
      </c>
      <c r="V11">
        <v>358</v>
      </c>
      <c r="W11">
        <v>414</v>
      </c>
      <c r="X11" t="s">
        <v>378</v>
      </c>
    </row>
    <row r="12" spans="1:24" x14ac:dyDescent="0.25">
      <c r="A12" s="4" t="s">
        <v>36</v>
      </c>
      <c r="B12" s="17">
        <v>3</v>
      </c>
      <c r="C12" s="7" t="s">
        <v>41</v>
      </c>
      <c r="D12" s="7">
        <v>452</v>
      </c>
      <c r="E12" s="17">
        <v>2</v>
      </c>
      <c r="F12" s="22">
        <v>1</v>
      </c>
      <c r="G12" s="4" t="s">
        <v>193</v>
      </c>
      <c r="H12" s="4" t="s">
        <v>194</v>
      </c>
      <c r="I12" s="4">
        <v>0</v>
      </c>
      <c r="J12" s="4">
        <v>2802</v>
      </c>
      <c r="K12" s="4">
        <v>0</v>
      </c>
      <c r="L12" s="4">
        <v>0</v>
      </c>
      <c r="M12" s="4">
        <v>0</v>
      </c>
      <c r="N12" s="4">
        <v>266</v>
      </c>
      <c r="O12" s="4">
        <v>245</v>
      </c>
      <c r="P12" s="2">
        <f>N12-O12</f>
        <v>21</v>
      </c>
      <c r="Q12" s="2">
        <f t="shared" si="0"/>
        <v>2802</v>
      </c>
      <c r="R12" s="2">
        <v>0</v>
      </c>
      <c r="S12" s="19">
        <f t="shared" si="1"/>
        <v>21</v>
      </c>
      <c r="T12" s="19" t="e">
        <f t="shared" si="2"/>
        <v>#DIV/0!</v>
      </c>
      <c r="U12" s="2">
        <f t="shared" si="3"/>
        <v>133.42857142857142</v>
      </c>
      <c r="X12" t="s">
        <v>356</v>
      </c>
    </row>
    <row r="13" spans="1:24" x14ac:dyDescent="0.25">
      <c r="A13" s="4" t="s">
        <v>37</v>
      </c>
      <c r="B13" s="17">
        <v>5</v>
      </c>
      <c r="C13" s="7" t="s">
        <v>41</v>
      </c>
      <c r="D13" s="7">
        <v>490</v>
      </c>
      <c r="E13" s="17">
        <v>1</v>
      </c>
      <c r="F13" s="22">
        <v>2</v>
      </c>
      <c r="G13" s="4" t="s">
        <v>192</v>
      </c>
      <c r="H13" s="4" t="s">
        <v>193</v>
      </c>
      <c r="I13" s="4">
        <v>3842</v>
      </c>
      <c r="J13" s="4">
        <v>0</v>
      </c>
      <c r="K13" s="4">
        <v>270</v>
      </c>
      <c r="L13" s="4">
        <v>247</v>
      </c>
      <c r="M13" s="2">
        <f>K13-L13</f>
        <v>23</v>
      </c>
      <c r="N13" s="4">
        <v>0</v>
      </c>
      <c r="O13" s="4">
        <v>0</v>
      </c>
      <c r="P13" s="4">
        <v>0</v>
      </c>
      <c r="Q13" s="2">
        <f t="shared" si="0"/>
        <v>3842</v>
      </c>
      <c r="R13" s="4">
        <v>0</v>
      </c>
      <c r="S13" s="19">
        <f t="shared" si="1"/>
        <v>23</v>
      </c>
      <c r="T13" s="19">
        <f t="shared" si="2"/>
        <v>167.04347826086956</v>
      </c>
      <c r="U13" s="4" t="e">
        <f t="shared" si="3"/>
        <v>#DIV/0!</v>
      </c>
      <c r="X13" t="s">
        <v>356</v>
      </c>
    </row>
    <row r="14" spans="1:24" x14ac:dyDescent="0.25">
      <c r="A14" s="4" t="s">
        <v>38</v>
      </c>
      <c r="B14" s="17">
        <v>4</v>
      </c>
      <c r="C14" s="7" t="s">
        <v>42</v>
      </c>
      <c r="D14" s="7">
        <v>536</v>
      </c>
      <c r="E14" s="17">
        <v>1</v>
      </c>
      <c r="F14" s="22">
        <v>1</v>
      </c>
      <c r="G14" s="4" t="s">
        <v>194</v>
      </c>
      <c r="H14" s="4" t="s">
        <v>193</v>
      </c>
      <c r="I14" s="4">
        <v>3316</v>
      </c>
      <c r="J14" s="4">
        <v>0</v>
      </c>
      <c r="K14" s="4">
        <v>286</v>
      </c>
      <c r="L14" s="4">
        <v>266</v>
      </c>
      <c r="M14" s="2">
        <f>K14-L14</f>
        <v>20</v>
      </c>
      <c r="N14" s="4">
        <v>0</v>
      </c>
      <c r="O14" s="4">
        <v>0</v>
      </c>
      <c r="P14" s="4">
        <v>0</v>
      </c>
      <c r="Q14">
        <f t="shared" si="0"/>
        <v>3316</v>
      </c>
      <c r="R14" s="4">
        <v>0</v>
      </c>
      <c r="S14" s="19">
        <f>(P14+M14)</f>
        <v>20</v>
      </c>
      <c r="T14" s="19">
        <f t="shared" si="2"/>
        <v>165.8</v>
      </c>
      <c r="U14" s="2" t="e">
        <f t="shared" si="3"/>
        <v>#DIV/0!</v>
      </c>
      <c r="V14">
        <v>360</v>
      </c>
      <c r="W14">
        <v>347</v>
      </c>
      <c r="X14" t="s">
        <v>132</v>
      </c>
    </row>
    <row r="19" spans="1:7" x14ac:dyDescent="0.25">
      <c r="A19" s="4" t="s">
        <v>191</v>
      </c>
      <c r="B19" s="4"/>
      <c r="C19" s="4"/>
      <c r="D19" s="4"/>
      <c r="E19" s="4"/>
      <c r="F19" s="4"/>
      <c r="G19" s="4"/>
    </row>
    <row r="20" spans="1:7" x14ac:dyDescent="0.25">
      <c r="A20" s="4" t="s">
        <v>195</v>
      </c>
      <c r="B20" s="4"/>
      <c r="C20" s="4"/>
      <c r="D20" s="4"/>
      <c r="E20" s="4"/>
      <c r="F20" s="4"/>
      <c r="G20" s="4"/>
    </row>
    <row r="21" spans="1:7" x14ac:dyDescent="0.25">
      <c r="A21" s="4" t="s">
        <v>196</v>
      </c>
      <c r="B21" s="4"/>
      <c r="C21" s="4"/>
      <c r="D21" s="4"/>
      <c r="E21" s="4"/>
      <c r="F21" s="4"/>
      <c r="G21" s="4"/>
    </row>
    <row r="22" spans="1:7" x14ac:dyDescent="0.25">
      <c r="A22" s="4"/>
      <c r="B22" s="4"/>
      <c r="C22" s="4"/>
      <c r="D22" s="4"/>
      <c r="E22" s="4"/>
      <c r="F22" s="4"/>
      <c r="G22" s="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workbookViewId="0">
      <selection activeCell="A12" sqref="A12:XFD12"/>
    </sheetView>
  </sheetViews>
  <sheetFormatPr defaultRowHeight="15" x14ac:dyDescent="0.25"/>
  <cols>
    <col min="2" max="2" width="11.42578125" bestFit="1" customWidth="1"/>
    <col min="18" max="18" width="12.140625" bestFit="1" customWidth="1"/>
  </cols>
  <sheetData>
    <row r="1" spans="1:24" x14ac:dyDescent="0.25">
      <c r="A1" s="4" t="s">
        <v>50</v>
      </c>
      <c r="B1" s="16" t="s">
        <v>75</v>
      </c>
      <c r="C1" s="17"/>
      <c r="D1" s="17"/>
    </row>
    <row r="2" spans="1:24" x14ac:dyDescent="0.25">
      <c r="A2" s="4" t="s">
        <v>51</v>
      </c>
      <c r="B2" s="31"/>
      <c r="C2" s="17"/>
      <c r="D2" s="17"/>
    </row>
    <row r="3" spans="1:24" x14ac:dyDescent="0.25">
      <c r="A3" s="4" t="s">
        <v>52</v>
      </c>
      <c r="B3" s="16" t="s">
        <v>381</v>
      </c>
      <c r="C3" s="17"/>
      <c r="D3" s="17"/>
    </row>
    <row r="4" spans="1:24" x14ac:dyDescent="0.25">
      <c r="A4" s="4" t="s">
        <v>54</v>
      </c>
      <c r="B4" s="18">
        <v>43312</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41</v>
      </c>
      <c r="D7" s="7">
        <v>544</v>
      </c>
      <c r="E7" s="7">
        <v>1</v>
      </c>
      <c r="F7" s="17">
        <v>1</v>
      </c>
      <c r="G7" s="4" t="s">
        <v>193</v>
      </c>
      <c r="H7" s="4" t="s">
        <v>204</v>
      </c>
      <c r="I7" s="4">
        <v>0</v>
      </c>
      <c r="J7" s="4">
        <v>3296</v>
      </c>
      <c r="K7" s="4">
        <v>0</v>
      </c>
      <c r="L7" s="4">
        <v>0</v>
      </c>
      <c r="M7" s="4">
        <f>K7-L7</f>
        <v>0</v>
      </c>
      <c r="N7" s="4">
        <v>300</v>
      </c>
      <c r="O7" s="4">
        <v>273</v>
      </c>
      <c r="P7" s="2">
        <f>N7-O7</f>
        <v>27</v>
      </c>
      <c r="Q7" s="2">
        <f t="shared" ref="Q7:Q14" si="0">(I7+J7)</f>
        <v>3296</v>
      </c>
      <c r="R7" s="2">
        <v>0</v>
      </c>
      <c r="S7" s="19">
        <f t="shared" ref="S7:S13" si="1">(P7+M7)</f>
        <v>27</v>
      </c>
      <c r="T7" s="19" t="e">
        <f t="shared" ref="T7:T14" si="2">(I7/M7)</f>
        <v>#DIV/0!</v>
      </c>
      <c r="U7" s="2">
        <f>(J7/P7)</f>
        <v>122.07407407407408</v>
      </c>
      <c r="V7">
        <v>322</v>
      </c>
      <c r="W7">
        <v>345</v>
      </c>
      <c r="X7" t="s">
        <v>132</v>
      </c>
    </row>
    <row r="8" spans="1:24" x14ac:dyDescent="0.25">
      <c r="A8" s="4" t="s">
        <v>32</v>
      </c>
      <c r="B8" s="17">
        <v>1</v>
      </c>
      <c r="C8" s="7" t="s">
        <v>41</v>
      </c>
      <c r="D8" s="7">
        <v>496</v>
      </c>
      <c r="E8" s="7">
        <v>1</v>
      </c>
      <c r="F8" s="17">
        <v>2</v>
      </c>
      <c r="G8" s="4" t="s">
        <v>204</v>
      </c>
      <c r="H8" s="4" t="s">
        <v>193</v>
      </c>
      <c r="I8" s="4">
        <v>2671</v>
      </c>
      <c r="J8" s="4">
        <v>0</v>
      </c>
      <c r="K8" s="4">
        <v>314</v>
      </c>
      <c r="L8" s="4">
        <v>290</v>
      </c>
      <c r="M8" s="2">
        <f>K8-L8</f>
        <v>24</v>
      </c>
      <c r="N8" s="4">
        <v>0</v>
      </c>
      <c r="O8" s="4">
        <v>0</v>
      </c>
      <c r="P8" s="4">
        <f t="shared" ref="P8:P14" si="3">N8-O8</f>
        <v>0</v>
      </c>
      <c r="Q8" s="2">
        <f t="shared" si="0"/>
        <v>2671</v>
      </c>
      <c r="R8" s="4">
        <v>0</v>
      </c>
      <c r="S8" s="19">
        <f t="shared" si="1"/>
        <v>24</v>
      </c>
      <c r="T8" s="19">
        <f t="shared" si="2"/>
        <v>111.29166666666667</v>
      </c>
      <c r="U8" s="4" t="e">
        <f t="shared" ref="U8:U14" si="4">(J8/P8)</f>
        <v>#DIV/0!</v>
      </c>
      <c r="V8">
        <v>363</v>
      </c>
      <c r="W8">
        <v>387</v>
      </c>
      <c r="X8" t="s">
        <v>132</v>
      </c>
    </row>
    <row r="9" spans="1:24" x14ac:dyDescent="0.25">
      <c r="A9" s="4" t="s">
        <v>33</v>
      </c>
      <c r="B9" s="17">
        <v>2</v>
      </c>
      <c r="C9" s="7" t="s">
        <v>42</v>
      </c>
      <c r="D9" s="7">
        <v>500</v>
      </c>
      <c r="E9" s="17">
        <v>2</v>
      </c>
      <c r="F9" s="17">
        <v>1</v>
      </c>
      <c r="G9" s="4" t="s">
        <v>193</v>
      </c>
      <c r="H9" s="4" t="s">
        <v>204</v>
      </c>
      <c r="I9" s="4">
        <v>0</v>
      </c>
      <c r="J9" s="4">
        <v>2511</v>
      </c>
      <c r="K9" s="4">
        <v>0</v>
      </c>
      <c r="L9" s="4">
        <v>0</v>
      </c>
      <c r="M9" s="4">
        <f t="shared" ref="M9:M14" si="5">K9-L9</f>
        <v>0</v>
      </c>
      <c r="N9" s="4">
        <v>273</v>
      </c>
      <c r="O9" s="4">
        <v>251</v>
      </c>
      <c r="P9" s="2">
        <f t="shared" si="3"/>
        <v>22</v>
      </c>
      <c r="Q9" s="2">
        <f t="shared" si="0"/>
        <v>2511</v>
      </c>
      <c r="R9" s="2">
        <v>2</v>
      </c>
      <c r="S9" s="19">
        <f t="shared" si="1"/>
        <v>22</v>
      </c>
      <c r="T9" s="19" t="e">
        <f t="shared" si="2"/>
        <v>#DIV/0!</v>
      </c>
      <c r="U9" s="2">
        <f t="shared" si="4"/>
        <v>114.13636363636364</v>
      </c>
      <c r="V9">
        <v>361</v>
      </c>
      <c r="W9">
        <v>389</v>
      </c>
      <c r="X9" t="s">
        <v>132</v>
      </c>
    </row>
    <row r="10" spans="1:24" x14ac:dyDescent="0.25">
      <c r="A10" s="4" t="s">
        <v>34</v>
      </c>
      <c r="B10" s="17">
        <v>2</v>
      </c>
      <c r="C10" s="7" t="s">
        <v>42</v>
      </c>
      <c r="D10" s="7">
        <v>515</v>
      </c>
      <c r="E10" s="17">
        <v>2</v>
      </c>
      <c r="F10" s="17">
        <v>2</v>
      </c>
      <c r="G10" s="4" t="s">
        <v>204</v>
      </c>
      <c r="H10" s="4" t="s">
        <v>193</v>
      </c>
      <c r="I10" s="4">
        <v>3623</v>
      </c>
      <c r="J10" s="4">
        <v>0</v>
      </c>
      <c r="K10" s="4">
        <v>290</v>
      </c>
      <c r="L10" s="4">
        <v>272</v>
      </c>
      <c r="M10" s="2">
        <f t="shared" si="5"/>
        <v>18</v>
      </c>
      <c r="N10" s="4">
        <v>0</v>
      </c>
      <c r="O10" s="4">
        <v>0</v>
      </c>
      <c r="P10" s="4">
        <f t="shared" si="3"/>
        <v>0</v>
      </c>
      <c r="Q10" s="2">
        <f t="shared" si="0"/>
        <v>3623</v>
      </c>
      <c r="R10" s="2">
        <v>1</v>
      </c>
      <c r="S10" s="19">
        <f t="shared" si="1"/>
        <v>18</v>
      </c>
      <c r="T10" s="19">
        <f t="shared" si="2"/>
        <v>201.27777777777777</v>
      </c>
      <c r="U10" s="2" t="e">
        <f t="shared" si="4"/>
        <v>#DIV/0!</v>
      </c>
      <c r="V10">
        <v>335</v>
      </c>
      <c r="W10">
        <v>380</v>
      </c>
      <c r="X10" t="s">
        <v>396</v>
      </c>
    </row>
    <row r="11" spans="1:24" x14ac:dyDescent="0.25">
      <c r="A11" s="4" t="s">
        <v>35</v>
      </c>
      <c r="B11" s="17">
        <v>3</v>
      </c>
      <c r="C11" s="7" t="s">
        <v>41</v>
      </c>
      <c r="D11" s="7">
        <v>558</v>
      </c>
      <c r="E11" s="17">
        <v>3</v>
      </c>
      <c r="F11" s="22">
        <v>2</v>
      </c>
      <c r="G11" s="4" t="s">
        <v>193</v>
      </c>
      <c r="H11" s="4" t="s">
        <v>205</v>
      </c>
      <c r="I11" s="4">
        <v>0</v>
      </c>
      <c r="J11" s="4">
        <v>3971</v>
      </c>
      <c r="K11" s="4">
        <v>0</v>
      </c>
      <c r="L11" s="4">
        <v>0</v>
      </c>
      <c r="M11" s="4">
        <f t="shared" si="5"/>
        <v>0</v>
      </c>
      <c r="N11" s="4">
        <v>244</v>
      </c>
      <c r="O11" s="4">
        <v>218</v>
      </c>
      <c r="P11" s="4">
        <f t="shared" si="3"/>
        <v>26</v>
      </c>
      <c r="Q11" s="2">
        <f t="shared" si="0"/>
        <v>3971</v>
      </c>
      <c r="R11" s="2">
        <v>0</v>
      </c>
      <c r="S11" s="19">
        <f t="shared" si="1"/>
        <v>26</v>
      </c>
      <c r="T11" s="19" t="e">
        <f t="shared" si="2"/>
        <v>#DIV/0!</v>
      </c>
      <c r="U11" s="2">
        <f t="shared" si="4"/>
        <v>152.73076923076923</v>
      </c>
      <c r="V11">
        <v>389</v>
      </c>
      <c r="W11">
        <v>146</v>
      </c>
      <c r="X11" t="s">
        <v>129</v>
      </c>
    </row>
    <row r="12" spans="1:24" x14ac:dyDescent="0.25">
      <c r="A12" s="4" t="s">
        <v>36</v>
      </c>
      <c r="B12" s="17">
        <v>3</v>
      </c>
      <c r="C12" s="7" t="s">
        <v>41</v>
      </c>
      <c r="D12" s="7">
        <v>459</v>
      </c>
      <c r="E12" s="17">
        <v>3</v>
      </c>
      <c r="F12" s="22">
        <v>1</v>
      </c>
      <c r="G12" s="4" t="s">
        <v>205</v>
      </c>
      <c r="H12" s="4" t="s">
        <v>193</v>
      </c>
      <c r="I12" s="4">
        <v>2440</v>
      </c>
      <c r="J12" s="4">
        <v>0</v>
      </c>
      <c r="K12" s="4">
        <v>275</v>
      </c>
      <c r="L12" s="4">
        <v>255</v>
      </c>
      <c r="M12" s="2">
        <f t="shared" si="5"/>
        <v>20</v>
      </c>
      <c r="N12" s="4">
        <v>0</v>
      </c>
      <c r="O12" s="4">
        <v>0</v>
      </c>
      <c r="P12" s="4">
        <f t="shared" si="3"/>
        <v>0</v>
      </c>
      <c r="Q12" s="2">
        <f t="shared" si="0"/>
        <v>2440</v>
      </c>
      <c r="R12" s="2">
        <v>0</v>
      </c>
      <c r="S12" s="19">
        <f t="shared" si="1"/>
        <v>20</v>
      </c>
      <c r="T12" s="19">
        <f t="shared" si="2"/>
        <v>122</v>
      </c>
      <c r="U12" s="2" t="e">
        <f t="shared" si="4"/>
        <v>#DIV/0!</v>
      </c>
      <c r="X12" t="s">
        <v>400</v>
      </c>
    </row>
    <row r="13" spans="1:24" x14ac:dyDescent="0.25">
      <c r="A13" s="4" t="s">
        <v>37</v>
      </c>
      <c r="B13" s="17">
        <v>5</v>
      </c>
      <c r="C13" s="7" t="s">
        <v>41</v>
      </c>
      <c r="D13" s="7">
        <v>495</v>
      </c>
      <c r="E13" s="17">
        <v>4</v>
      </c>
      <c r="F13" s="22">
        <v>2</v>
      </c>
      <c r="G13" s="4" t="s">
        <v>193</v>
      </c>
      <c r="H13" s="4" t="s">
        <v>204</v>
      </c>
      <c r="I13" s="4">
        <v>0</v>
      </c>
      <c r="J13" s="4">
        <v>3751</v>
      </c>
      <c r="K13" s="4">
        <v>0</v>
      </c>
      <c r="L13" s="4">
        <v>0</v>
      </c>
      <c r="M13" s="4">
        <f t="shared" si="5"/>
        <v>0</v>
      </c>
      <c r="N13" s="4">
        <v>272</v>
      </c>
      <c r="O13" s="4">
        <v>245</v>
      </c>
      <c r="P13" s="2">
        <f t="shared" si="3"/>
        <v>27</v>
      </c>
      <c r="Q13" s="2">
        <f t="shared" si="0"/>
        <v>3751</v>
      </c>
      <c r="R13" s="2">
        <v>0</v>
      </c>
      <c r="S13" s="19">
        <f t="shared" si="1"/>
        <v>27</v>
      </c>
      <c r="T13" s="19" t="e">
        <f t="shared" si="2"/>
        <v>#DIV/0!</v>
      </c>
      <c r="U13" s="4">
        <f t="shared" si="4"/>
        <v>138.92592592592592</v>
      </c>
      <c r="X13" t="s">
        <v>400</v>
      </c>
    </row>
    <row r="14" spans="1:24" x14ac:dyDescent="0.25">
      <c r="A14" s="4" t="s">
        <v>38</v>
      </c>
      <c r="B14" s="17">
        <v>4</v>
      </c>
      <c r="C14" s="7" t="s">
        <v>42</v>
      </c>
      <c r="D14" s="7">
        <v>534</v>
      </c>
      <c r="E14" s="17">
        <v>4</v>
      </c>
      <c r="F14" s="22">
        <v>1</v>
      </c>
      <c r="G14" s="4" t="s">
        <v>193</v>
      </c>
      <c r="H14" s="4" t="s">
        <v>205</v>
      </c>
      <c r="I14" s="4">
        <v>0</v>
      </c>
      <c r="J14" s="4">
        <v>2262</v>
      </c>
      <c r="K14" s="4">
        <v>0</v>
      </c>
      <c r="L14" s="4">
        <v>0</v>
      </c>
      <c r="M14" s="4">
        <f t="shared" si="5"/>
        <v>0</v>
      </c>
      <c r="N14" s="4">
        <v>218</v>
      </c>
      <c r="O14" s="4">
        <v>197</v>
      </c>
      <c r="P14" s="2">
        <f t="shared" si="3"/>
        <v>21</v>
      </c>
      <c r="Q14" s="2">
        <f t="shared" si="0"/>
        <v>2262</v>
      </c>
      <c r="R14" s="2">
        <v>1</v>
      </c>
      <c r="S14" s="19">
        <f>(P14+M14)</f>
        <v>21</v>
      </c>
      <c r="T14" s="19" t="e">
        <f t="shared" si="2"/>
        <v>#DIV/0!</v>
      </c>
      <c r="U14" s="2">
        <f t="shared" si="4"/>
        <v>107.71428571428571</v>
      </c>
      <c r="V14">
        <v>366</v>
      </c>
      <c r="W14">
        <v>360</v>
      </c>
      <c r="X14" t="s">
        <v>408</v>
      </c>
    </row>
    <row r="15" spans="1:24" x14ac:dyDescent="0.25">
      <c r="G15" s="4"/>
      <c r="H15" s="4"/>
    </row>
    <row r="19" spans="1:10" x14ac:dyDescent="0.25">
      <c r="A19" s="4" t="s">
        <v>191</v>
      </c>
      <c r="B19" s="4"/>
      <c r="C19" s="4"/>
      <c r="D19" s="4"/>
      <c r="E19" s="4"/>
      <c r="F19" s="4"/>
      <c r="G19" s="4"/>
      <c r="I19" s="4"/>
      <c r="J19" s="4"/>
    </row>
    <row r="20" spans="1:10" x14ac:dyDescent="0.25">
      <c r="A20" s="4" t="s">
        <v>189</v>
      </c>
      <c r="B20" s="4"/>
      <c r="C20" s="4"/>
      <c r="D20" s="4"/>
      <c r="E20" s="4"/>
      <c r="F20" s="4"/>
      <c r="G20" s="4"/>
      <c r="I20" s="4"/>
      <c r="J20" s="4"/>
    </row>
    <row r="21" spans="1:10" x14ac:dyDescent="0.25">
      <c r="A21" s="4" t="s">
        <v>190</v>
      </c>
      <c r="B21" s="4"/>
      <c r="C21" s="4"/>
      <c r="D21" s="4"/>
      <c r="E21" s="4"/>
      <c r="F21" s="4"/>
      <c r="G21" s="4"/>
      <c r="I21" s="4"/>
      <c r="J21" s="4"/>
    </row>
    <row r="22" spans="1:10" x14ac:dyDescent="0.25">
      <c r="A22" s="4"/>
      <c r="B22" s="4"/>
      <c r="C22" s="4"/>
      <c r="D22" s="4"/>
      <c r="E22" s="4"/>
      <c r="F22" s="4"/>
      <c r="G22" s="4"/>
      <c r="I22" s="4"/>
      <c r="J22" s="4"/>
    </row>
    <row r="23" spans="1:10" x14ac:dyDescent="0.25">
      <c r="I23" s="4"/>
      <c r="J23" s="4"/>
    </row>
    <row r="24" spans="1:10" x14ac:dyDescent="0.25">
      <c r="I24" s="4"/>
      <c r="J24" s="4"/>
    </row>
    <row r="25" spans="1:10" x14ac:dyDescent="0.25">
      <c r="B25" s="30"/>
      <c r="F25" t="s">
        <v>206</v>
      </c>
      <c r="I25" s="4"/>
      <c r="J25" s="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T7" sqref="T7:U14"/>
    </sheetView>
  </sheetViews>
  <sheetFormatPr defaultRowHeight="15" x14ac:dyDescent="0.25"/>
  <cols>
    <col min="1" max="1" width="10.42578125" bestFit="1" customWidth="1"/>
    <col min="2" max="2" width="13.140625" bestFit="1" customWidth="1"/>
    <col min="7" max="8" width="14" bestFit="1" customWidth="1"/>
  </cols>
  <sheetData>
    <row r="1" spans="1:24" x14ac:dyDescent="0.25">
      <c r="A1" s="4" t="s">
        <v>50</v>
      </c>
      <c r="B1" s="16" t="s">
        <v>75</v>
      </c>
      <c r="C1" s="17"/>
      <c r="D1" s="17"/>
    </row>
    <row r="2" spans="1:24" x14ac:dyDescent="0.25">
      <c r="A2" s="4" t="s">
        <v>51</v>
      </c>
      <c r="B2" s="16"/>
      <c r="C2" s="17"/>
      <c r="D2" s="17"/>
    </row>
    <row r="3" spans="1:24" x14ac:dyDescent="0.25">
      <c r="A3" s="4" t="s">
        <v>52</v>
      </c>
      <c r="B3" s="16" t="s">
        <v>382</v>
      </c>
      <c r="C3" s="17"/>
      <c r="D3" s="17"/>
    </row>
    <row r="4" spans="1:24" x14ac:dyDescent="0.25">
      <c r="A4" s="4" t="s">
        <v>54</v>
      </c>
      <c r="B4" s="18">
        <v>43313</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41</v>
      </c>
      <c r="D7" s="7">
        <v>548</v>
      </c>
      <c r="E7" s="17">
        <v>3</v>
      </c>
      <c r="F7" s="17">
        <v>1</v>
      </c>
      <c r="G7" s="4" t="s">
        <v>192</v>
      </c>
      <c r="H7" s="4" t="s">
        <v>193</v>
      </c>
      <c r="I7" s="4">
        <v>3957</v>
      </c>
      <c r="J7" s="4">
        <v>0</v>
      </c>
      <c r="K7" s="4">
        <v>304</v>
      </c>
      <c r="L7" s="4">
        <v>280</v>
      </c>
      <c r="M7" s="2">
        <f t="shared" ref="M7:M10" si="0">K7-L7</f>
        <v>24</v>
      </c>
      <c r="N7" s="4">
        <v>0</v>
      </c>
      <c r="O7" s="4">
        <v>0</v>
      </c>
      <c r="P7" s="2">
        <f t="shared" ref="P7:P11" si="1">N7-O7</f>
        <v>0</v>
      </c>
      <c r="Q7" s="2">
        <f t="shared" ref="Q7:Q14" si="2">(I7+J7)</f>
        <v>3957</v>
      </c>
      <c r="R7" s="2">
        <v>0</v>
      </c>
      <c r="S7" s="19">
        <f t="shared" ref="S7:S13" si="3">(P7+M7)</f>
        <v>24</v>
      </c>
      <c r="T7" s="19">
        <f t="shared" ref="T7:T14" si="4">(I7/M7)</f>
        <v>164.875</v>
      </c>
      <c r="U7" s="2" t="e">
        <f>(J7/P7)</f>
        <v>#DIV/0!</v>
      </c>
      <c r="X7" t="s">
        <v>419</v>
      </c>
    </row>
    <row r="8" spans="1:24" x14ac:dyDescent="0.25">
      <c r="A8" s="4" t="s">
        <v>32</v>
      </c>
      <c r="B8" s="17">
        <v>1</v>
      </c>
      <c r="C8" s="7" t="s">
        <v>41</v>
      </c>
      <c r="D8" s="7">
        <v>498</v>
      </c>
      <c r="E8" s="17">
        <v>3</v>
      </c>
      <c r="F8" s="17">
        <v>2</v>
      </c>
      <c r="G8" s="4" t="s">
        <v>193</v>
      </c>
      <c r="H8" s="4" t="s">
        <v>192</v>
      </c>
      <c r="I8" s="4">
        <v>0</v>
      </c>
      <c r="J8" s="4">
        <v>2818</v>
      </c>
      <c r="K8" s="4">
        <v>0</v>
      </c>
      <c r="L8" s="4">
        <v>0</v>
      </c>
      <c r="M8" s="2">
        <f t="shared" si="0"/>
        <v>0</v>
      </c>
      <c r="N8" s="4">
        <v>226</v>
      </c>
      <c r="O8" s="4">
        <v>192</v>
      </c>
      <c r="P8" s="2">
        <f t="shared" si="1"/>
        <v>34</v>
      </c>
      <c r="Q8" s="2">
        <f t="shared" si="2"/>
        <v>2818</v>
      </c>
      <c r="R8" s="2">
        <v>0</v>
      </c>
      <c r="S8" s="19">
        <f t="shared" si="3"/>
        <v>34</v>
      </c>
      <c r="T8" s="19" t="e">
        <f t="shared" si="4"/>
        <v>#DIV/0!</v>
      </c>
      <c r="U8" s="4">
        <f t="shared" ref="U8:U14" si="5">(J8/P8)</f>
        <v>82.882352941176464</v>
      </c>
      <c r="X8" t="s">
        <v>420</v>
      </c>
    </row>
    <row r="9" spans="1:24" x14ac:dyDescent="0.25">
      <c r="A9" s="4" t="s">
        <v>33</v>
      </c>
      <c r="B9" s="17">
        <v>2</v>
      </c>
      <c r="C9" s="7" t="s">
        <v>42</v>
      </c>
      <c r="D9" s="7">
        <v>497</v>
      </c>
      <c r="E9" s="17">
        <v>4</v>
      </c>
      <c r="F9" s="17">
        <v>1</v>
      </c>
      <c r="G9" s="4" t="s">
        <v>192</v>
      </c>
      <c r="H9" s="4" t="s">
        <v>193</v>
      </c>
      <c r="I9" s="4">
        <v>2479</v>
      </c>
      <c r="J9" s="4">
        <v>0</v>
      </c>
      <c r="K9" s="4">
        <v>280</v>
      </c>
      <c r="L9" s="4">
        <v>260</v>
      </c>
      <c r="M9" s="2">
        <f t="shared" si="0"/>
        <v>20</v>
      </c>
      <c r="N9" s="4">
        <v>0</v>
      </c>
      <c r="O9" s="4">
        <v>0</v>
      </c>
      <c r="P9" s="2">
        <f t="shared" si="1"/>
        <v>0</v>
      </c>
      <c r="Q9" s="2">
        <f t="shared" si="2"/>
        <v>2479</v>
      </c>
      <c r="R9" s="2">
        <v>0</v>
      </c>
      <c r="S9" s="19">
        <f t="shared" si="3"/>
        <v>20</v>
      </c>
      <c r="T9" s="19">
        <f t="shared" si="4"/>
        <v>123.95</v>
      </c>
      <c r="U9" s="2" t="e">
        <f t="shared" si="5"/>
        <v>#DIV/0!</v>
      </c>
      <c r="V9">
        <v>364</v>
      </c>
      <c r="W9">
        <v>375</v>
      </c>
      <c r="X9" t="s">
        <v>421</v>
      </c>
    </row>
    <row r="10" spans="1:24" x14ac:dyDescent="0.25">
      <c r="A10" s="4" t="s">
        <v>34</v>
      </c>
      <c r="B10" s="17">
        <v>2</v>
      </c>
      <c r="C10" s="7" t="s">
        <v>42</v>
      </c>
      <c r="D10" s="7">
        <v>512</v>
      </c>
      <c r="E10" s="17">
        <v>4</v>
      </c>
      <c r="F10" s="17">
        <v>2</v>
      </c>
      <c r="G10" s="4" t="s">
        <v>193</v>
      </c>
      <c r="H10" s="4" t="s">
        <v>192</v>
      </c>
      <c r="I10" s="4">
        <v>0</v>
      </c>
      <c r="J10" s="4">
        <v>2085</v>
      </c>
      <c r="K10" s="4">
        <v>0</v>
      </c>
      <c r="L10" s="4">
        <v>0</v>
      </c>
      <c r="M10" s="2">
        <f t="shared" si="0"/>
        <v>0</v>
      </c>
      <c r="N10" s="4">
        <v>192</v>
      </c>
      <c r="O10" s="4">
        <v>171</v>
      </c>
      <c r="P10" s="2">
        <f t="shared" si="1"/>
        <v>21</v>
      </c>
      <c r="Q10" s="2">
        <f t="shared" si="2"/>
        <v>2085</v>
      </c>
      <c r="R10" s="2">
        <v>1</v>
      </c>
      <c r="S10" s="19">
        <f t="shared" si="3"/>
        <v>21</v>
      </c>
      <c r="T10" s="19" t="e">
        <f t="shared" si="4"/>
        <v>#DIV/0!</v>
      </c>
      <c r="U10" s="2">
        <f t="shared" si="5"/>
        <v>99.285714285714292</v>
      </c>
    </row>
    <row r="11" spans="1:24" x14ac:dyDescent="0.25">
      <c r="A11" s="4" t="s">
        <v>35</v>
      </c>
      <c r="B11" s="17">
        <v>3</v>
      </c>
      <c r="C11" s="7" t="s">
        <v>41</v>
      </c>
      <c r="D11" s="7">
        <v>558</v>
      </c>
      <c r="E11" s="17">
        <v>1</v>
      </c>
      <c r="F11" s="22">
        <v>2</v>
      </c>
      <c r="G11" s="4" t="s">
        <v>194</v>
      </c>
      <c r="H11" s="4" t="s">
        <v>193</v>
      </c>
      <c r="I11" s="4">
        <v>2907</v>
      </c>
      <c r="J11" s="4"/>
      <c r="K11" s="4">
        <v>318</v>
      </c>
      <c r="L11" s="4">
        <v>279</v>
      </c>
      <c r="M11" s="2">
        <f>K11-L11</f>
        <v>39</v>
      </c>
      <c r="N11" s="4">
        <v>0</v>
      </c>
      <c r="O11" s="4">
        <v>0</v>
      </c>
      <c r="P11" s="4">
        <f t="shared" si="1"/>
        <v>0</v>
      </c>
      <c r="Q11" s="2">
        <f t="shared" si="2"/>
        <v>2907</v>
      </c>
      <c r="R11" s="4">
        <v>0</v>
      </c>
      <c r="S11" s="19">
        <f t="shared" si="3"/>
        <v>39</v>
      </c>
      <c r="T11" s="19">
        <f t="shared" si="4"/>
        <v>74.538461538461533</v>
      </c>
      <c r="U11" s="2" t="e">
        <f t="shared" si="5"/>
        <v>#DIV/0!</v>
      </c>
      <c r="V11">
        <v>353</v>
      </c>
      <c r="W11">
        <v>378</v>
      </c>
      <c r="X11" t="s">
        <v>129</v>
      </c>
    </row>
    <row r="12" spans="1:24" x14ac:dyDescent="0.25">
      <c r="A12" s="4" t="s">
        <v>36</v>
      </c>
      <c r="B12" s="17">
        <v>3</v>
      </c>
      <c r="C12" s="7" t="s">
        <v>41</v>
      </c>
      <c r="D12" s="7">
        <v>464</v>
      </c>
      <c r="E12" s="17">
        <v>1</v>
      </c>
      <c r="F12" s="22">
        <v>1</v>
      </c>
      <c r="G12" s="4" t="s">
        <v>193</v>
      </c>
      <c r="H12" s="4" t="s">
        <v>194</v>
      </c>
      <c r="I12" s="4">
        <v>0</v>
      </c>
      <c r="J12" s="4">
        <v>2486</v>
      </c>
      <c r="K12" s="4">
        <v>0</v>
      </c>
      <c r="L12" s="4">
        <v>0</v>
      </c>
      <c r="M12" s="4">
        <f t="shared" ref="M12:M14" si="6">K12-L12</f>
        <v>0</v>
      </c>
      <c r="N12">
        <v>286</v>
      </c>
      <c r="O12" s="4">
        <v>260</v>
      </c>
      <c r="P12" s="2">
        <f>N12-O12</f>
        <v>26</v>
      </c>
      <c r="Q12" s="2">
        <f t="shared" si="2"/>
        <v>2486</v>
      </c>
      <c r="R12" s="2">
        <v>0</v>
      </c>
      <c r="S12" s="19">
        <f t="shared" si="3"/>
        <v>26</v>
      </c>
      <c r="T12" s="19" t="e">
        <f t="shared" si="4"/>
        <v>#DIV/0!</v>
      </c>
      <c r="U12" s="2">
        <f t="shared" si="5"/>
        <v>95.615384615384613</v>
      </c>
      <c r="X12" t="s">
        <v>412</v>
      </c>
    </row>
    <row r="13" spans="1:24" x14ac:dyDescent="0.25">
      <c r="A13" s="4" t="s">
        <v>37</v>
      </c>
      <c r="B13" s="17">
        <v>5</v>
      </c>
      <c r="C13" s="7" t="s">
        <v>41</v>
      </c>
      <c r="D13" s="7">
        <v>496</v>
      </c>
      <c r="E13" s="17">
        <v>2</v>
      </c>
      <c r="F13" s="22">
        <v>2</v>
      </c>
      <c r="G13" s="4" t="s">
        <v>192</v>
      </c>
      <c r="H13" s="4" t="s">
        <v>193</v>
      </c>
      <c r="I13" s="4">
        <v>3800</v>
      </c>
      <c r="J13" s="4">
        <v>0</v>
      </c>
      <c r="K13" s="4">
        <v>266</v>
      </c>
      <c r="L13" s="4">
        <v>226</v>
      </c>
      <c r="M13" s="2">
        <f t="shared" si="6"/>
        <v>40</v>
      </c>
      <c r="N13" s="4">
        <v>0</v>
      </c>
      <c r="O13" s="4">
        <v>0</v>
      </c>
      <c r="P13" s="2">
        <f t="shared" ref="P13:P14" si="7">N13-O13</f>
        <v>0</v>
      </c>
      <c r="Q13" s="2">
        <f t="shared" si="2"/>
        <v>3800</v>
      </c>
      <c r="R13" s="2">
        <v>0</v>
      </c>
      <c r="S13" s="19">
        <f t="shared" si="3"/>
        <v>40</v>
      </c>
      <c r="T13" s="19">
        <f t="shared" si="4"/>
        <v>95</v>
      </c>
      <c r="U13" s="4" t="e">
        <f t="shared" si="5"/>
        <v>#DIV/0!</v>
      </c>
      <c r="X13" t="s">
        <v>412</v>
      </c>
    </row>
    <row r="14" spans="1:24" x14ac:dyDescent="0.25">
      <c r="A14" s="4" t="s">
        <v>38</v>
      </c>
      <c r="B14" s="17">
        <v>4</v>
      </c>
      <c r="C14" s="7" t="s">
        <v>42</v>
      </c>
      <c r="D14" s="7">
        <v>531</v>
      </c>
      <c r="E14" s="17">
        <v>2</v>
      </c>
      <c r="F14" s="22">
        <v>1</v>
      </c>
      <c r="G14" s="4" t="s">
        <v>194</v>
      </c>
      <c r="H14" s="4" t="s">
        <v>193</v>
      </c>
      <c r="I14" s="4">
        <v>2599</v>
      </c>
      <c r="J14" s="4">
        <v>0</v>
      </c>
      <c r="K14" s="4">
        <v>279</v>
      </c>
      <c r="L14" s="4">
        <v>258</v>
      </c>
      <c r="M14" s="2">
        <f t="shared" si="6"/>
        <v>21</v>
      </c>
      <c r="N14" s="4">
        <v>0</v>
      </c>
      <c r="O14" s="4">
        <v>0</v>
      </c>
      <c r="P14" s="2">
        <f t="shared" si="7"/>
        <v>0</v>
      </c>
      <c r="Q14" s="2">
        <f t="shared" si="2"/>
        <v>2599</v>
      </c>
      <c r="R14" s="2">
        <v>2</v>
      </c>
      <c r="S14" s="19">
        <f>(P14+M14)</f>
        <v>21</v>
      </c>
      <c r="T14" s="19">
        <f t="shared" si="4"/>
        <v>123.76190476190476</v>
      </c>
      <c r="U14" s="2" t="e">
        <f t="shared" si="5"/>
        <v>#DIV/0!</v>
      </c>
      <c r="V14">
        <v>360</v>
      </c>
      <c r="W14">
        <v>380</v>
      </c>
      <c r="X14" t="s">
        <v>413</v>
      </c>
    </row>
    <row r="15" spans="1:24" x14ac:dyDescent="0.25">
      <c r="G15" s="4"/>
      <c r="H15" s="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F7" sqref="F7:F15"/>
    </sheetView>
  </sheetViews>
  <sheetFormatPr defaultRowHeight="15" x14ac:dyDescent="0.25"/>
  <cols>
    <col min="1" max="1" width="10.42578125" bestFit="1" customWidth="1"/>
    <col min="2" max="2" width="13.140625" bestFit="1" customWidth="1"/>
  </cols>
  <sheetData>
    <row r="1" spans="1:24" x14ac:dyDescent="0.25">
      <c r="A1" s="4" t="s">
        <v>50</v>
      </c>
      <c r="B1" s="16" t="s">
        <v>75</v>
      </c>
      <c r="C1" s="17"/>
      <c r="D1" s="17"/>
    </row>
    <row r="2" spans="1:24" x14ac:dyDescent="0.25">
      <c r="A2" s="4" t="s">
        <v>51</v>
      </c>
      <c r="B2" s="16"/>
      <c r="C2" s="17"/>
      <c r="D2" s="17"/>
    </row>
    <row r="3" spans="1:24" x14ac:dyDescent="0.25">
      <c r="A3" s="4" t="s">
        <v>52</v>
      </c>
      <c r="B3" s="16" t="s">
        <v>383</v>
      </c>
      <c r="C3" s="17"/>
      <c r="D3" s="17"/>
    </row>
    <row r="4" spans="1:24" x14ac:dyDescent="0.25">
      <c r="A4" s="4" t="s">
        <v>54</v>
      </c>
      <c r="B4" s="18">
        <v>43314</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41</v>
      </c>
      <c r="D7" s="7"/>
      <c r="E7" s="17">
        <v>2</v>
      </c>
      <c r="F7" s="17">
        <v>1</v>
      </c>
      <c r="G7" s="4" t="s">
        <v>193</v>
      </c>
      <c r="H7" s="4" t="s">
        <v>204</v>
      </c>
      <c r="I7" s="4">
        <v>0</v>
      </c>
      <c r="J7" s="4">
        <v>3284</v>
      </c>
      <c r="K7" s="4">
        <v>0</v>
      </c>
      <c r="L7" s="4">
        <v>0</v>
      </c>
      <c r="M7" s="2">
        <f t="shared" ref="M7:M9" si="0">K7-L7</f>
        <v>0</v>
      </c>
      <c r="N7" s="4">
        <v>292</v>
      </c>
      <c r="O7" s="4">
        <v>266</v>
      </c>
      <c r="P7" s="2">
        <f t="shared" ref="P7:P11" si="1">N7-O7</f>
        <v>26</v>
      </c>
      <c r="Q7" s="2">
        <f t="shared" ref="Q7:Q14" si="2">(I7+J7)</f>
        <v>3284</v>
      </c>
      <c r="R7" s="2">
        <v>0</v>
      </c>
      <c r="S7" s="19">
        <f t="shared" ref="S7:S13" si="3">(P7+M7)</f>
        <v>26</v>
      </c>
      <c r="T7" s="19" t="e">
        <f t="shared" ref="T7:T14" si="4">(I7/M7)</f>
        <v>#DIV/0!</v>
      </c>
      <c r="U7" s="2">
        <f>(J7/P7)</f>
        <v>126.30769230769231</v>
      </c>
      <c r="V7">
        <v>338</v>
      </c>
      <c r="W7">
        <v>355</v>
      </c>
      <c r="X7" t="s">
        <v>132</v>
      </c>
    </row>
    <row r="8" spans="1:24" x14ac:dyDescent="0.25">
      <c r="A8" s="4" t="s">
        <v>32</v>
      </c>
      <c r="B8" s="17">
        <v>1</v>
      </c>
      <c r="C8" s="7" t="s">
        <v>41</v>
      </c>
      <c r="D8" s="7"/>
      <c r="E8" s="17">
        <v>2</v>
      </c>
      <c r="F8" s="17">
        <v>2</v>
      </c>
      <c r="G8" s="4" t="s">
        <v>204</v>
      </c>
      <c r="H8" s="4" t="s">
        <v>193</v>
      </c>
      <c r="I8" s="4">
        <v>2875</v>
      </c>
      <c r="J8" s="4">
        <v>0</v>
      </c>
      <c r="K8" s="4">
        <v>292</v>
      </c>
      <c r="L8" s="4">
        <v>267</v>
      </c>
      <c r="M8" s="2">
        <f t="shared" si="0"/>
        <v>25</v>
      </c>
      <c r="N8" s="4">
        <v>0</v>
      </c>
      <c r="O8" s="4">
        <v>0</v>
      </c>
      <c r="P8" s="2">
        <f t="shared" si="1"/>
        <v>0</v>
      </c>
      <c r="Q8" s="2">
        <f t="shared" si="2"/>
        <v>2875</v>
      </c>
      <c r="R8" s="2">
        <v>0</v>
      </c>
      <c r="S8" s="19">
        <f t="shared" si="3"/>
        <v>25</v>
      </c>
      <c r="T8" s="19">
        <f t="shared" si="4"/>
        <v>115</v>
      </c>
      <c r="U8" s="4" t="e">
        <f t="shared" ref="U8:U14" si="5">(J8/P8)</f>
        <v>#DIV/0!</v>
      </c>
      <c r="V8">
        <v>369</v>
      </c>
      <c r="W8">
        <v>336</v>
      </c>
      <c r="X8" t="s">
        <v>132</v>
      </c>
    </row>
    <row r="9" spans="1:24" x14ac:dyDescent="0.25">
      <c r="A9" s="4" t="s">
        <v>33</v>
      </c>
      <c r="B9" s="17">
        <v>2</v>
      </c>
      <c r="C9" s="7" t="s">
        <v>42</v>
      </c>
      <c r="D9" s="7"/>
      <c r="E9" s="17">
        <v>1</v>
      </c>
      <c r="F9" s="17">
        <v>1</v>
      </c>
      <c r="G9" s="4" t="s">
        <v>193</v>
      </c>
      <c r="H9" s="4" t="s">
        <v>204</v>
      </c>
      <c r="I9" s="4">
        <v>0</v>
      </c>
      <c r="J9" s="4">
        <v>501</v>
      </c>
      <c r="K9" s="4">
        <v>0</v>
      </c>
      <c r="L9" s="4">
        <v>0</v>
      </c>
      <c r="M9" s="2">
        <f t="shared" si="0"/>
        <v>0</v>
      </c>
      <c r="N9" s="4">
        <v>300</v>
      </c>
      <c r="O9" s="4">
        <v>292</v>
      </c>
      <c r="P9" s="2">
        <f t="shared" si="1"/>
        <v>8</v>
      </c>
      <c r="Q9" s="2">
        <f t="shared" si="2"/>
        <v>501</v>
      </c>
      <c r="R9" s="2">
        <v>21</v>
      </c>
      <c r="S9" s="19">
        <f t="shared" si="3"/>
        <v>8</v>
      </c>
      <c r="T9" s="19" t="e">
        <f t="shared" si="4"/>
        <v>#DIV/0!</v>
      </c>
      <c r="U9" s="2">
        <f t="shared" si="5"/>
        <v>62.625</v>
      </c>
      <c r="X9" t="s">
        <v>435</v>
      </c>
    </row>
    <row r="10" spans="1:24" x14ac:dyDescent="0.25">
      <c r="A10" s="4" t="s">
        <v>34</v>
      </c>
      <c r="B10" s="17">
        <v>2</v>
      </c>
      <c r="C10" s="7" t="s">
        <v>42</v>
      </c>
      <c r="D10" s="7"/>
      <c r="E10" s="17">
        <v>1</v>
      </c>
      <c r="F10" s="17">
        <v>2</v>
      </c>
      <c r="G10" s="4" t="s">
        <v>204</v>
      </c>
      <c r="H10" s="4" t="s">
        <v>193</v>
      </c>
      <c r="I10" s="4">
        <v>2474</v>
      </c>
      <c r="J10" s="4">
        <v>0</v>
      </c>
      <c r="K10" s="4">
        <v>311</v>
      </c>
      <c r="L10" s="4">
        <v>292</v>
      </c>
      <c r="M10" s="2">
        <f>K10-L10</f>
        <v>19</v>
      </c>
      <c r="N10" s="4">
        <v>0</v>
      </c>
      <c r="O10" s="4">
        <v>0</v>
      </c>
      <c r="P10" s="2">
        <f t="shared" si="1"/>
        <v>0</v>
      </c>
      <c r="Q10" s="2">
        <f t="shared" si="2"/>
        <v>2474</v>
      </c>
      <c r="R10" s="2">
        <v>0</v>
      </c>
      <c r="S10" s="19">
        <f t="shared" si="3"/>
        <v>19</v>
      </c>
      <c r="T10" s="19">
        <f t="shared" si="4"/>
        <v>130.21052631578948</v>
      </c>
      <c r="U10" s="2" t="e">
        <f t="shared" si="5"/>
        <v>#DIV/0!</v>
      </c>
      <c r="V10">
        <v>314</v>
      </c>
      <c r="W10">
        <v>310</v>
      </c>
      <c r="X10" t="s">
        <v>436</v>
      </c>
    </row>
    <row r="11" spans="1:24" x14ac:dyDescent="0.25">
      <c r="A11" s="4" t="s">
        <v>35</v>
      </c>
      <c r="B11" s="17">
        <v>3</v>
      </c>
      <c r="C11" s="7" t="s">
        <v>41</v>
      </c>
      <c r="D11" s="7"/>
      <c r="E11" s="17">
        <v>4</v>
      </c>
      <c r="F11" s="22">
        <v>2</v>
      </c>
      <c r="G11" s="4" t="s">
        <v>193</v>
      </c>
      <c r="H11" s="4" t="s">
        <v>205</v>
      </c>
      <c r="I11" s="4">
        <v>0</v>
      </c>
      <c r="J11" s="4">
        <v>4591</v>
      </c>
      <c r="K11" s="4">
        <v>0</v>
      </c>
      <c r="L11" s="4">
        <v>0</v>
      </c>
      <c r="M11" s="2">
        <f>K11-L11</f>
        <v>0</v>
      </c>
      <c r="N11" s="4">
        <v>293</v>
      </c>
      <c r="O11" s="4">
        <v>267</v>
      </c>
      <c r="P11" s="4">
        <f t="shared" si="1"/>
        <v>26</v>
      </c>
      <c r="Q11" s="2">
        <f t="shared" si="2"/>
        <v>4591</v>
      </c>
      <c r="R11" s="2">
        <v>0</v>
      </c>
      <c r="S11" s="19">
        <f t="shared" si="3"/>
        <v>26</v>
      </c>
      <c r="T11" s="19" t="e">
        <f t="shared" si="4"/>
        <v>#DIV/0!</v>
      </c>
      <c r="U11" s="2">
        <f t="shared" si="5"/>
        <v>176.57692307692307</v>
      </c>
      <c r="V11">
        <v>352</v>
      </c>
      <c r="W11">
        <v>325</v>
      </c>
    </row>
    <row r="12" spans="1:24" x14ac:dyDescent="0.25">
      <c r="A12" s="4" t="s">
        <v>36</v>
      </c>
      <c r="B12" s="17">
        <v>3</v>
      </c>
      <c r="C12" s="7" t="s">
        <v>41</v>
      </c>
      <c r="D12" s="7"/>
      <c r="E12" s="17">
        <v>4</v>
      </c>
      <c r="F12" s="22">
        <v>1</v>
      </c>
      <c r="G12" s="4" t="s">
        <v>205</v>
      </c>
      <c r="H12" s="4" t="s">
        <v>193</v>
      </c>
      <c r="I12" s="4">
        <v>1886</v>
      </c>
      <c r="J12" s="4">
        <v>0</v>
      </c>
      <c r="K12" s="4">
        <v>289</v>
      </c>
      <c r="L12" s="4">
        <v>275</v>
      </c>
      <c r="M12" s="2">
        <f t="shared" ref="M12:M14" si="6">K12-L12</f>
        <v>14</v>
      </c>
      <c r="N12" s="4">
        <v>0</v>
      </c>
      <c r="O12" s="4">
        <v>0</v>
      </c>
      <c r="P12" s="2">
        <f>N12-O12</f>
        <v>0</v>
      </c>
      <c r="Q12" s="2">
        <f t="shared" si="2"/>
        <v>1886</v>
      </c>
      <c r="R12" s="2">
        <v>0</v>
      </c>
      <c r="S12" s="19">
        <f t="shared" si="3"/>
        <v>14</v>
      </c>
      <c r="T12" s="19">
        <f t="shared" si="4"/>
        <v>134.71428571428572</v>
      </c>
      <c r="U12" s="2" t="e">
        <f t="shared" si="5"/>
        <v>#DIV/0!</v>
      </c>
      <c r="X12" t="s">
        <v>438</v>
      </c>
    </row>
    <row r="13" spans="1:24" x14ac:dyDescent="0.25">
      <c r="A13" s="4" t="s">
        <v>37</v>
      </c>
      <c r="B13" s="17">
        <v>5</v>
      </c>
      <c r="C13" s="7" t="s">
        <v>41</v>
      </c>
      <c r="D13" s="7"/>
      <c r="E13" s="17">
        <v>3</v>
      </c>
      <c r="F13" s="22">
        <v>2</v>
      </c>
      <c r="G13" s="4" t="s">
        <v>193</v>
      </c>
      <c r="H13" s="4" t="s">
        <v>204</v>
      </c>
      <c r="I13" s="4">
        <v>0</v>
      </c>
      <c r="J13" s="4">
        <v>3388</v>
      </c>
      <c r="K13" s="4">
        <v>0</v>
      </c>
      <c r="L13" s="4">
        <v>0</v>
      </c>
      <c r="M13" s="2">
        <f t="shared" si="6"/>
        <v>0</v>
      </c>
      <c r="N13" s="4">
        <v>267</v>
      </c>
      <c r="O13" s="4">
        <v>241</v>
      </c>
      <c r="P13" s="2">
        <f t="shared" ref="P13:P14" si="7">N13-O13</f>
        <v>26</v>
      </c>
      <c r="Q13" s="2">
        <f t="shared" si="2"/>
        <v>3388</v>
      </c>
      <c r="R13" s="2">
        <v>0</v>
      </c>
      <c r="S13" s="19">
        <f t="shared" si="3"/>
        <v>26</v>
      </c>
      <c r="T13" s="19" t="e">
        <f t="shared" si="4"/>
        <v>#DIV/0!</v>
      </c>
      <c r="U13" s="4">
        <f t="shared" si="5"/>
        <v>130.30769230769232</v>
      </c>
      <c r="X13" t="s">
        <v>412</v>
      </c>
    </row>
    <row r="14" spans="1:24" x14ac:dyDescent="0.25">
      <c r="A14" s="4" t="s">
        <v>38</v>
      </c>
      <c r="B14" s="17">
        <v>4</v>
      </c>
      <c r="C14" s="7" t="s">
        <v>42</v>
      </c>
      <c r="D14" s="7"/>
      <c r="E14" s="17">
        <v>3</v>
      </c>
      <c r="F14" s="22">
        <v>1</v>
      </c>
      <c r="G14" s="4" t="s">
        <v>193</v>
      </c>
      <c r="H14" s="4" t="s">
        <v>205</v>
      </c>
      <c r="I14" s="4">
        <v>0</v>
      </c>
      <c r="J14" s="4">
        <v>2083</v>
      </c>
      <c r="K14" s="4">
        <v>0</v>
      </c>
      <c r="L14" s="4">
        <v>0</v>
      </c>
      <c r="M14" s="2">
        <f t="shared" si="6"/>
        <v>0</v>
      </c>
      <c r="N14" s="4">
        <v>303</v>
      </c>
      <c r="O14" s="4">
        <v>289</v>
      </c>
      <c r="P14" s="2">
        <f t="shared" si="7"/>
        <v>14</v>
      </c>
      <c r="Q14" s="2">
        <f t="shared" si="2"/>
        <v>2083</v>
      </c>
      <c r="R14" s="2">
        <v>1</v>
      </c>
      <c r="S14" s="19">
        <f>(P14+M14)</f>
        <v>14</v>
      </c>
      <c r="T14" s="19" t="e">
        <f t="shared" si="4"/>
        <v>#DIV/0!</v>
      </c>
      <c r="U14" s="2">
        <f t="shared" si="5"/>
        <v>148.78571428571428</v>
      </c>
      <c r="V14">
        <v>336</v>
      </c>
      <c r="W14">
        <v>343</v>
      </c>
      <c r="X14" t="s">
        <v>437</v>
      </c>
    </row>
    <row r="15" spans="1:24" x14ac:dyDescent="0.25">
      <c r="G15" s="4"/>
      <c r="H15" s="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A4" workbookViewId="0">
      <selection activeCell="C7" sqref="C7:J14"/>
    </sheetView>
  </sheetViews>
  <sheetFormatPr defaultRowHeight="15" x14ac:dyDescent="0.25"/>
  <cols>
    <col min="7" max="8" width="14" bestFit="1" customWidth="1"/>
    <col min="11" max="11" width="15.85546875" bestFit="1" customWidth="1"/>
    <col min="12" max="12" width="16.140625" bestFit="1" customWidth="1"/>
    <col min="20" max="20" width="11.5703125" bestFit="1" customWidth="1"/>
    <col min="22" max="22" width="11" bestFit="1" customWidth="1"/>
  </cols>
  <sheetData>
    <row r="1" spans="1:25" x14ac:dyDescent="0.25">
      <c r="A1" s="4" t="s">
        <v>50</v>
      </c>
      <c r="B1" s="16" t="s">
        <v>75</v>
      </c>
      <c r="C1" s="17"/>
      <c r="D1" s="17"/>
      <c r="E1" s="17"/>
      <c r="F1" s="17"/>
      <c r="G1" s="4"/>
      <c r="H1" s="4"/>
      <c r="I1" s="4"/>
      <c r="J1" s="4"/>
      <c r="K1" s="4"/>
      <c r="L1" s="4"/>
      <c r="M1" s="4"/>
      <c r="N1" s="4"/>
      <c r="O1" s="4"/>
      <c r="P1" s="4"/>
      <c r="Q1" s="4"/>
      <c r="R1" s="4"/>
      <c r="S1" s="4"/>
      <c r="T1" s="4"/>
      <c r="U1" s="4"/>
      <c r="V1" s="4"/>
      <c r="W1" s="2"/>
      <c r="X1" s="2"/>
      <c r="Y1" s="4"/>
    </row>
    <row r="2" spans="1:25" x14ac:dyDescent="0.25">
      <c r="A2" s="4" t="s">
        <v>51</v>
      </c>
      <c r="B2" s="16"/>
      <c r="C2" s="17"/>
      <c r="D2" s="17"/>
      <c r="E2" s="17"/>
      <c r="F2" s="17"/>
      <c r="G2" s="4"/>
      <c r="H2" s="4"/>
      <c r="I2" s="4"/>
      <c r="J2" s="4"/>
      <c r="K2" s="4"/>
      <c r="L2" s="4"/>
      <c r="M2" s="4"/>
      <c r="N2" s="4"/>
      <c r="O2" s="4"/>
      <c r="P2" s="4"/>
      <c r="Q2" s="4"/>
      <c r="R2" s="4"/>
      <c r="S2" s="4"/>
      <c r="T2" s="4"/>
      <c r="U2" s="4"/>
      <c r="V2" s="4"/>
      <c r="W2" s="2"/>
      <c r="X2" s="2"/>
      <c r="Y2" s="4"/>
    </row>
    <row r="3" spans="1:25" x14ac:dyDescent="0.25">
      <c r="A3" s="4" t="s">
        <v>52</v>
      </c>
      <c r="B3" s="16" t="s">
        <v>447</v>
      </c>
      <c r="C3" s="17"/>
      <c r="D3" s="17"/>
      <c r="E3" s="17"/>
      <c r="F3" s="17"/>
      <c r="G3" s="4"/>
      <c r="H3" s="4"/>
      <c r="I3" s="4"/>
      <c r="J3" s="4"/>
      <c r="K3" s="4"/>
      <c r="L3" s="4"/>
      <c r="M3" s="4"/>
      <c r="N3" s="4"/>
      <c r="O3" s="4"/>
      <c r="P3" s="4"/>
      <c r="Q3" s="4"/>
      <c r="R3" s="4"/>
      <c r="S3" s="4"/>
      <c r="T3" s="4"/>
      <c r="U3" s="4"/>
      <c r="V3" s="4"/>
      <c r="W3" s="2"/>
      <c r="X3" s="2"/>
      <c r="Y3" s="4"/>
    </row>
    <row r="4" spans="1:25" x14ac:dyDescent="0.25">
      <c r="A4" s="4" t="s">
        <v>54</v>
      </c>
      <c r="B4" s="18" t="s">
        <v>448</v>
      </c>
      <c r="C4" s="17"/>
      <c r="D4" s="17"/>
      <c r="E4" s="17"/>
      <c r="F4" s="17"/>
      <c r="G4" s="4"/>
      <c r="H4" s="4"/>
      <c r="I4" s="4"/>
      <c r="J4" s="4"/>
      <c r="K4" s="4"/>
      <c r="L4" s="4"/>
      <c r="M4" s="4"/>
      <c r="N4" s="4"/>
      <c r="O4" s="4"/>
      <c r="P4" s="4"/>
      <c r="Q4" s="4"/>
      <c r="R4" s="4"/>
      <c r="S4" s="4"/>
      <c r="T4" s="4"/>
      <c r="U4" s="4"/>
      <c r="V4" s="4"/>
      <c r="W4" s="2"/>
      <c r="X4" s="2"/>
      <c r="Y4" s="4"/>
    </row>
    <row r="5" spans="1:25" x14ac:dyDescent="0.25">
      <c r="A5" s="4" t="s">
        <v>55</v>
      </c>
      <c r="B5" s="16" t="s">
        <v>317</v>
      </c>
      <c r="C5" s="17"/>
      <c r="D5" s="17"/>
      <c r="E5" s="17"/>
      <c r="F5" s="17"/>
      <c r="G5" s="4"/>
      <c r="H5" s="4"/>
      <c r="I5" s="4"/>
      <c r="J5" s="4"/>
      <c r="K5" s="4"/>
      <c r="L5" s="4"/>
      <c r="M5" s="4"/>
      <c r="N5" s="4"/>
      <c r="O5" s="4"/>
      <c r="P5" s="4"/>
      <c r="Q5" s="4"/>
      <c r="R5" s="4"/>
      <c r="S5" s="4"/>
      <c r="T5" s="4"/>
      <c r="U5" s="4"/>
      <c r="V5" s="4"/>
      <c r="W5" s="2"/>
      <c r="X5" s="2"/>
      <c r="Y5" s="4"/>
    </row>
    <row r="6" spans="1:25" x14ac:dyDescent="0.25">
      <c r="A6" s="4"/>
      <c r="B6" s="17" t="s">
        <v>57</v>
      </c>
      <c r="C6" s="17" t="s">
        <v>22</v>
      </c>
      <c r="D6" s="17" t="s">
        <v>58</v>
      </c>
      <c r="E6" s="17" t="s">
        <v>318</v>
      </c>
      <c r="F6" s="17" t="s">
        <v>25</v>
      </c>
      <c r="G6" s="4" t="s">
        <v>319</v>
      </c>
      <c r="H6" s="4" t="s">
        <v>320</v>
      </c>
      <c r="I6" s="4" t="s">
        <v>62</v>
      </c>
      <c r="J6" s="4" t="s">
        <v>63</v>
      </c>
      <c r="K6" s="4" t="s">
        <v>321</v>
      </c>
      <c r="L6" s="4" t="s">
        <v>322</v>
      </c>
      <c r="M6" s="4" t="s">
        <v>64</v>
      </c>
      <c r="N6" s="4" t="s">
        <v>65</v>
      </c>
      <c r="O6" s="4" t="s">
        <v>66</v>
      </c>
      <c r="P6" s="4" t="s">
        <v>67</v>
      </c>
      <c r="Q6" s="4" t="s">
        <v>68</v>
      </c>
      <c r="R6" s="4" t="s">
        <v>69</v>
      </c>
      <c r="S6" s="4" t="s">
        <v>70</v>
      </c>
      <c r="T6" s="4" t="s">
        <v>323</v>
      </c>
      <c r="U6" s="4" t="s">
        <v>71</v>
      </c>
      <c r="V6" s="4" t="s">
        <v>324</v>
      </c>
      <c r="W6" s="4" t="s">
        <v>187</v>
      </c>
      <c r="X6" s="4" t="s">
        <v>188</v>
      </c>
      <c r="Y6" s="4" t="s">
        <v>51</v>
      </c>
    </row>
    <row r="7" spans="1:25" x14ac:dyDescent="0.25">
      <c r="A7" s="4" t="s">
        <v>30</v>
      </c>
      <c r="B7" s="17">
        <v>1</v>
      </c>
      <c r="C7" s="7" t="s">
        <v>41</v>
      </c>
      <c r="D7" s="7">
        <v>543</v>
      </c>
      <c r="E7" s="17">
        <v>4</v>
      </c>
      <c r="F7" s="17">
        <v>1</v>
      </c>
      <c r="G7" s="4" t="s">
        <v>192</v>
      </c>
      <c r="H7" s="4" t="s">
        <v>325</v>
      </c>
      <c r="I7" s="4">
        <v>1368</v>
      </c>
      <c r="J7" s="4">
        <v>873</v>
      </c>
      <c r="K7" s="4">
        <v>733</v>
      </c>
      <c r="L7" s="4">
        <v>833</v>
      </c>
      <c r="M7" s="4">
        <v>291</v>
      </c>
      <c r="N7" s="4">
        <v>281</v>
      </c>
      <c r="O7" s="4">
        <f>M7-N7</f>
        <v>10</v>
      </c>
      <c r="P7" s="4">
        <v>287</v>
      </c>
      <c r="Q7" s="4">
        <v>279</v>
      </c>
      <c r="R7" s="4">
        <f>P7-Q7</f>
        <v>8</v>
      </c>
      <c r="S7" s="4">
        <f>I7+J7</f>
        <v>2241</v>
      </c>
      <c r="T7" s="4">
        <v>0</v>
      </c>
      <c r="U7" s="4">
        <f>R7+O7</f>
        <v>18</v>
      </c>
      <c r="V7" s="19">
        <f>S7/U7</f>
        <v>124.5</v>
      </c>
      <c r="W7" s="4">
        <v>387</v>
      </c>
      <c r="X7" s="4">
        <v>339</v>
      </c>
      <c r="Y7" s="4" t="s">
        <v>132</v>
      </c>
    </row>
    <row r="8" spans="1:25" x14ac:dyDescent="0.25">
      <c r="A8" s="4" t="s">
        <v>32</v>
      </c>
      <c r="B8" s="17">
        <v>1</v>
      </c>
      <c r="C8" s="7" t="s">
        <v>41</v>
      </c>
      <c r="D8" s="7">
        <v>498</v>
      </c>
      <c r="E8" s="17">
        <v>4</v>
      </c>
      <c r="F8" s="17">
        <v>2</v>
      </c>
      <c r="G8" s="4" t="s">
        <v>325</v>
      </c>
      <c r="H8" s="4" t="s">
        <v>192</v>
      </c>
      <c r="I8" s="4">
        <v>740</v>
      </c>
      <c r="J8" s="4">
        <v>1487</v>
      </c>
      <c r="K8" s="4">
        <v>740</v>
      </c>
      <c r="L8" s="4">
        <v>803</v>
      </c>
      <c r="M8" s="4">
        <v>293</v>
      </c>
      <c r="N8" s="4">
        <v>282</v>
      </c>
      <c r="O8" s="4">
        <f t="shared" ref="O8:O14" si="0">M8-N8</f>
        <v>11</v>
      </c>
      <c r="P8" s="4">
        <v>275</v>
      </c>
      <c r="Q8" s="4">
        <v>260</v>
      </c>
      <c r="R8" s="4">
        <f t="shared" ref="R8:R14" si="1">P8-Q8</f>
        <v>15</v>
      </c>
      <c r="S8" s="4">
        <f t="shared" ref="S8:S14" si="2">I8+J8</f>
        <v>2227</v>
      </c>
      <c r="T8" s="4">
        <v>0</v>
      </c>
      <c r="U8" s="4">
        <f t="shared" ref="U8:U14" si="3">R8+O8</f>
        <v>26</v>
      </c>
      <c r="V8" s="19">
        <f t="shared" ref="V8:V14" si="4">S8/U8</f>
        <v>85.65384615384616</v>
      </c>
      <c r="W8" s="4">
        <v>349</v>
      </c>
      <c r="X8" s="4">
        <v>322</v>
      </c>
      <c r="Y8" s="4" t="s">
        <v>132</v>
      </c>
    </row>
    <row r="9" spans="1:25" x14ac:dyDescent="0.25">
      <c r="A9" s="4" t="s">
        <v>33</v>
      </c>
      <c r="B9" s="17">
        <v>2</v>
      </c>
      <c r="C9" s="7" t="s">
        <v>42</v>
      </c>
      <c r="D9" s="7">
        <v>496</v>
      </c>
      <c r="E9" s="17">
        <v>3</v>
      </c>
      <c r="F9" s="17">
        <v>1</v>
      </c>
      <c r="G9" s="4" t="s">
        <v>192</v>
      </c>
      <c r="H9" s="4" t="s">
        <v>325</v>
      </c>
      <c r="I9" s="4">
        <v>1152</v>
      </c>
      <c r="J9" s="4">
        <v>503</v>
      </c>
      <c r="K9" s="4">
        <v>616</v>
      </c>
      <c r="L9" s="4">
        <v>498</v>
      </c>
      <c r="M9" s="4">
        <v>299</v>
      </c>
      <c r="N9" s="4">
        <v>290</v>
      </c>
      <c r="O9" s="4">
        <f t="shared" si="0"/>
        <v>9</v>
      </c>
      <c r="P9" s="4">
        <v>296</v>
      </c>
      <c r="Q9" s="4">
        <v>288</v>
      </c>
      <c r="R9" s="4">
        <f t="shared" si="1"/>
        <v>8</v>
      </c>
      <c r="S9" s="4">
        <f t="shared" si="2"/>
        <v>1655</v>
      </c>
      <c r="T9" s="4">
        <v>3</v>
      </c>
      <c r="U9" s="4">
        <f t="shared" si="3"/>
        <v>17</v>
      </c>
      <c r="V9" s="19">
        <f t="shared" si="4"/>
        <v>97.352941176470594</v>
      </c>
      <c r="W9" s="19"/>
      <c r="X9" s="19"/>
      <c r="Y9" s="4" t="s">
        <v>132</v>
      </c>
    </row>
    <row r="10" spans="1:25" x14ac:dyDescent="0.25">
      <c r="A10" s="4" t="s">
        <v>34</v>
      </c>
      <c r="B10" s="17">
        <v>2</v>
      </c>
      <c r="C10" s="7" t="s">
        <v>42</v>
      </c>
      <c r="D10" s="7">
        <v>510</v>
      </c>
      <c r="E10" s="17">
        <v>3</v>
      </c>
      <c r="F10" s="17">
        <v>2</v>
      </c>
      <c r="G10" s="4" t="s">
        <v>325</v>
      </c>
      <c r="H10" s="4" t="s">
        <v>192</v>
      </c>
      <c r="I10" s="4">
        <v>832</v>
      </c>
      <c r="J10" s="4">
        <v>1223</v>
      </c>
      <c r="K10" s="4">
        <v>686</v>
      </c>
      <c r="L10" s="4">
        <v>735</v>
      </c>
      <c r="M10" s="4">
        <v>302</v>
      </c>
      <c r="N10" s="4">
        <v>293</v>
      </c>
      <c r="O10" s="4">
        <f t="shared" si="0"/>
        <v>9</v>
      </c>
      <c r="P10" s="4">
        <v>287</v>
      </c>
      <c r="Q10" s="4">
        <v>275</v>
      </c>
      <c r="R10" s="4">
        <f t="shared" si="1"/>
        <v>12</v>
      </c>
      <c r="S10" s="4">
        <f t="shared" si="2"/>
        <v>2055</v>
      </c>
      <c r="T10" s="4">
        <v>0</v>
      </c>
      <c r="U10" s="4">
        <f t="shared" si="3"/>
        <v>21</v>
      </c>
      <c r="V10" s="19">
        <f t="shared" si="4"/>
        <v>97.857142857142861</v>
      </c>
      <c r="W10" s="19">
        <v>343</v>
      </c>
      <c r="X10" s="19">
        <v>378</v>
      </c>
      <c r="Y10" s="4" t="s">
        <v>132</v>
      </c>
    </row>
    <row r="11" spans="1:25" x14ac:dyDescent="0.25">
      <c r="A11" s="4" t="s">
        <v>35</v>
      </c>
      <c r="B11" s="17">
        <v>3</v>
      </c>
      <c r="C11" s="7" t="s">
        <v>41</v>
      </c>
      <c r="D11" s="7">
        <v>564</v>
      </c>
      <c r="E11" s="17">
        <v>1</v>
      </c>
      <c r="F11" s="22">
        <v>2</v>
      </c>
      <c r="G11" s="4" t="s">
        <v>194</v>
      </c>
      <c r="H11" s="4" t="s">
        <v>205</v>
      </c>
      <c r="I11" s="4">
        <v>659</v>
      </c>
      <c r="J11" s="4">
        <v>1520</v>
      </c>
      <c r="K11" s="4"/>
      <c r="L11" s="4"/>
      <c r="M11" s="4">
        <v>313</v>
      </c>
      <c r="N11" s="4">
        <v>306</v>
      </c>
      <c r="O11" s="4">
        <f t="shared" si="0"/>
        <v>7</v>
      </c>
      <c r="P11" s="4">
        <v>284</v>
      </c>
      <c r="Q11" s="4">
        <v>271</v>
      </c>
      <c r="R11" s="4">
        <f t="shared" si="1"/>
        <v>13</v>
      </c>
      <c r="S11" s="4">
        <f t="shared" si="2"/>
        <v>2179</v>
      </c>
      <c r="T11" s="4">
        <v>4</v>
      </c>
      <c r="U11" s="4">
        <f t="shared" si="3"/>
        <v>20</v>
      </c>
      <c r="V11" s="19">
        <f t="shared" si="4"/>
        <v>108.95</v>
      </c>
      <c r="W11" s="19">
        <v>339</v>
      </c>
      <c r="X11" s="19">
        <v>381</v>
      </c>
      <c r="Y11" s="4" t="s">
        <v>129</v>
      </c>
    </row>
    <row r="12" spans="1:25" x14ac:dyDescent="0.25">
      <c r="A12" s="4" t="s">
        <v>36</v>
      </c>
      <c r="B12" s="17">
        <v>3</v>
      </c>
      <c r="C12" s="7" t="s">
        <v>41</v>
      </c>
      <c r="D12" s="7">
        <v>478</v>
      </c>
      <c r="E12" s="17">
        <v>1</v>
      </c>
      <c r="F12" s="22">
        <v>1</v>
      </c>
      <c r="G12" s="4" t="s">
        <v>205</v>
      </c>
      <c r="H12" s="4" t="s">
        <v>194</v>
      </c>
      <c r="I12" s="4">
        <v>1157</v>
      </c>
      <c r="J12" s="4">
        <v>1061</v>
      </c>
      <c r="K12" s="34">
        <v>761</v>
      </c>
      <c r="L12" s="34">
        <v>806</v>
      </c>
      <c r="M12" s="4">
        <v>252</v>
      </c>
      <c r="N12" s="4">
        <v>242</v>
      </c>
      <c r="O12" s="4">
        <f t="shared" si="0"/>
        <v>10</v>
      </c>
      <c r="P12" s="4">
        <v>296</v>
      </c>
      <c r="Q12" s="4">
        <v>287</v>
      </c>
      <c r="R12" s="4">
        <f t="shared" si="1"/>
        <v>9</v>
      </c>
      <c r="S12" s="4">
        <f t="shared" si="2"/>
        <v>2218</v>
      </c>
      <c r="T12" s="4">
        <v>0</v>
      </c>
      <c r="U12" s="4">
        <f t="shared" si="3"/>
        <v>19</v>
      </c>
      <c r="V12" s="19">
        <f t="shared" si="4"/>
        <v>116.73684210526316</v>
      </c>
      <c r="W12" s="19"/>
      <c r="X12" s="19"/>
      <c r="Y12" s="4" t="s">
        <v>412</v>
      </c>
    </row>
    <row r="13" spans="1:25" x14ac:dyDescent="0.25">
      <c r="A13" s="4" t="s">
        <v>37</v>
      </c>
      <c r="B13" s="17">
        <v>5</v>
      </c>
      <c r="C13" s="7" t="s">
        <v>41</v>
      </c>
      <c r="D13" s="7">
        <v>502</v>
      </c>
      <c r="E13" s="17">
        <v>2</v>
      </c>
      <c r="F13" s="22">
        <v>2</v>
      </c>
      <c r="G13" s="4" t="s">
        <v>192</v>
      </c>
      <c r="H13" s="4" t="s">
        <v>325</v>
      </c>
      <c r="I13">
        <v>654</v>
      </c>
      <c r="J13">
        <v>1664</v>
      </c>
      <c r="K13" s="4">
        <v>603</v>
      </c>
      <c r="L13" s="4">
        <v>933</v>
      </c>
      <c r="M13" s="4">
        <v>299</v>
      </c>
      <c r="N13" s="4">
        <v>285</v>
      </c>
      <c r="O13" s="4">
        <f t="shared" si="0"/>
        <v>14</v>
      </c>
      <c r="P13" s="4">
        <v>316</v>
      </c>
      <c r="Q13" s="4">
        <v>302</v>
      </c>
      <c r="R13" s="4">
        <f t="shared" si="1"/>
        <v>14</v>
      </c>
      <c r="S13" s="4">
        <f>K13+L13</f>
        <v>1536</v>
      </c>
      <c r="T13">
        <v>0</v>
      </c>
      <c r="U13" s="4">
        <f t="shared" si="3"/>
        <v>28</v>
      </c>
      <c r="V13" s="19">
        <f t="shared" si="4"/>
        <v>54.857142857142854</v>
      </c>
      <c r="W13" s="33"/>
      <c r="X13" s="19"/>
      <c r="Y13" s="4" t="s">
        <v>412</v>
      </c>
    </row>
    <row r="14" spans="1:25" x14ac:dyDescent="0.25">
      <c r="A14" s="4" t="s">
        <v>38</v>
      </c>
      <c r="B14" s="17">
        <v>4</v>
      </c>
      <c r="C14" s="7" t="s">
        <v>42</v>
      </c>
      <c r="D14" s="7">
        <v>531</v>
      </c>
      <c r="E14" s="17">
        <v>2</v>
      </c>
      <c r="F14" s="22">
        <v>1</v>
      </c>
      <c r="G14" s="4" t="s">
        <v>194</v>
      </c>
      <c r="H14" s="4" t="s">
        <v>205</v>
      </c>
      <c r="I14" s="4">
        <v>1600</v>
      </c>
      <c r="J14" s="4">
        <v>804</v>
      </c>
      <c r="K14" s="4">
        <v>975</v>
      </c>
      <c r="L14" s="4">
        <v>698</v>
      </c>
      <c r="M14" s="4">
        <v>313</v>
      </c>
      <c r="N14" s="4">
        <v>287</v>
      </c>
      <c r="O14" s="4">
        <f t="shared" si="0"/>
        <v>26</v>
      </c>
      <c r="P14" s="4">
        <v>284</v>
      </c>
      <c r="Q14" s="4">
        <v>261</v>
      </c>
      <c r="R14" s="4">
        <f t="shared" si="1"/>
        <v>23</v>
      </c>
      <c r="S14" s="4">
        <f t="shared" si="2"/>
        <v>2404</v>
      </c>
      <c r="T14" s="4"/>
      <c r="U14" s="4">
        <f t="shared" si="3"/>
        <v>49</v>
      </c>
      <c r="V14" s="19">
        <f t="shared" si="4"/>
        <v>49.061224489795919</v>
      </c>
      <c r="W14" s="19">
        <v>353</v>
      </c>
      <c r="X14" s="19">
        <v>368</v>
      </c>
      <c r="Y14" s="4" t="s">
        <v>449</v>
      </c>
    </row>
    <row r="17" spans="3:5" x14ac:dyDescent="0.25">
      <c r="C17" s="7"/>
      <c r="E17" s="7"/>
    </row>
    <row r="18" spans="3:5" x14ac:dyDescent="0.25">
      <c r="C18" s="7"/>
      <c r="E18" s="7"/>
    </row>
    <row r="19" spans="3:5" x14ac:dyDescent="0.25">
      <c r="C19" s="7"/>
      <c r="E19" s="7"/>
    </row>
    <row r="20" spans="3:5" x14ac:dyDescent="0.25">
      <c r="C20" s="7"/>
      <c r="E20" s="7"/>
    </row>
    <row r="21" spans="3:5" x14ac:dyDescent="0.25">
      <c r="C21" s="7"/>
      <c r="E21" s="7"/>
    </row>
    <row r="22" spans="3:5" x14ac:dyDescent="0.25">
      <c r="C22" s="7"/>
      <c r="E22" s="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9"/>
  <sheetViews>
    <sheetView tabSelected="1" topLeftCell="A19" workbookViewId="0">
      <selection activeCell="B43" sqref="B43"/>
    </sheetView>
  </sheetViews>
  <sheetFormatPr defaultRowHeight="15" x14ac:dyDescent="0.25"/>
  <cols>
    <col min="1" max="1" width="31" customWidth="1"/>
    <col min="2" max="2" width="33.28515625" bestFit="1" customWidth="1"/>
    <col min="5" max="5" width="12.85546875" customWidth="1"/>
    <col min="7" max="16" width="9.140625" customWidth="1"/>
  </cols>
  <sheetData>
    <row r="1" spans="1:25" x14ac:dyDescent="0.25">
      <c r="A1" t="s">
        <v>79</v>
      </c>
      <c r="B1" t="s">
        <v>80</v>
      </c>
      <c r="C1" t="s">
        <v>81</v>
      </c>
      <c r="D1" t="s">
        <v>82</v>
      </c>
      <c r="E1" t="s">
        <v>464</v>
      </c>
      <c r="F1" t="s">
        <v>83</v>
      </c>
      <c r="G1" t="s">
        <v>84</v>
      </c>
      <c r="H1" t="s">
        <v>85</v>
      </c>
      <c r="I1" t="s">
        <v>86</v>
      </c>
      <c r="J1" t="s">
        <v>87</v>
      </c>
      <c r="K1" t="s">
        <v>88</v>
      </c>
      <c r="L1" t="s">
        <v>89</v>
      </c>
      <c r="M1" t="s">
        <v>90</v>
      </c>
      <c r="N1" t="s">
        <v>91</v>
      </c>
      <c r="O1" t="s">
        <v>92</v>
      </c>
      <c r="P1" t="s">
        <v>93</v>
      </c>
      <c r="Q1" t="s">
        <v>163</v>
      </c>
      <c r="R1" t="s">
        <v>164</v>
      </c>
      <c r="S1" t="s">
        <v>165</v>
      </c>
      <c r="T1" t="s">
        <v>166</v>
      </c>
      <c r="U1" t="s">
        <v>167</v>
      </c>
      <c r="V1" t="s">
        <v>168</v>
      </c>
      <c r="W1" t="s">
        <v>350</v>
      </c>
      <c r="X1" t="s">
        <v>351</v>
      </c>
      <c r="Y1" t="s">
        <v>352</v>
      </c>
    </row>
    <row r="2" spans="1:25" x14ac:dyDescent="0.25">
      <c r="A2" t="s">
        <v>100</v>
      </c>
      <c r="B2" t="s">
        <v>96</v>
      </c>
      <c r="C2" s="4" t="s">
        <v>30</v>
      </c>
      <c r="D2" s="7" t="s">
        <v>94</v>
      </c>
      <c r="E2" s="7" t="s">
        <v>465</v>
      </c>
      <c r="F2" s="17">
        <v>1</v>
      </c>
      <c r="G2" s="7" t="s">
        <v>42</v>
      </c>
      <c r="H2">
        <v>9072018</v>
      </c>
      <c r="I2" s="4" t="s">
        <v>74</v>
      </c>
      <c r="J2" s="4" t="s">
        <v>74</v>
      </c>
      <c r="K2" s="4">
        <v>0</v>
      </c>
      <c r="L2" s="4">
        <v>409</v>
      </c>
      <c r="M2">
        <f>(K2+L2)</f>
        <v>409</v>
      </c>
      <c r="O2" s="2">
        <v>1</v>
      </c>
      <c r="P2" s="2">
        <v>3</v>
      </c>
      <c r="Q2" t="s">
        <v>155</v>
      </c>
      <c r="R2" t="s">
        <v>156</v>
      </c>
      <c r="S2" t="s">
        <v>152</v>
      </c>
      <c r="T2" t="s">
        <v>151</v>
      </c>
      <c r="U2" t="s">
        <v>153</v>
      </c>
      <c r="V2" t="s">
        <v>154</v>
      </c>
      <c r="W2">
        <v>1</v>
      </c>
      <c r="X2">
        <v>1</v>
      </c>
      <c r="Y2">
        <v>0</v>
      </c>
    </row>
    <row r="3" spans="1:25" x14ac:dyDescent="0.25">
      <c r="A3" t="s">
        <v>100</v>
      </c>
      <c r="B3" t="s">
        <v>97</v>
      </c>
      <c r="C3" s="4" t="s">
        <v>32</v>
      </c>
      <c r="D3" s="7" t="s">
        <v>94</v>
      </c>
      <c r="E3" s="7" t="s">
        <v>465</v>
      </c>
      <c r="F3" s="17">
        <v>2</v>
      </c>
      <c r="G3" s="7" t="s">
        <v>42</v>
      </c>
      <c r="H3">
        <v>9072018</v>
      </c>
      <c r="I3" s="4" t="s">
        <v>74</v>
      </c>
      <c r="J3" s="4" t="s">
        <v>74</v>
      </c>
      <c r="K3" s="4">
        <v>17</v>
      </c>
      <c r="L3" s="4">
        <v>130</v>
      </c>
      <c r="M3">
        <f t="shared" ref="M3:M17" si="0">(K3+L3)</f>
        <v>147</v>
      </c>
      <c r="O3" s="2">
        <v>2</v>
      </c>
      <c r="P3" s="2">
        <v>1</v>
      </c>
      <c r="Q3" t="s">
        <v>157</v>
      </c>
      <c r="R3" t="s">
        <v>158</v>
      </c>
      <c r="S3" t="s">
        <v>159</v>
      </c>
      <c r="T3" t="s">
        <v>160</v>
      </c>
      <c r="U3" t="s">
        <v>161</v>
      </c>
      <c r="V3" t="s">
        <v>162</v>
      </c>
      <c r="W3">
        <v>1</v>
      </c>
      <c r="X3">
        <v>1</v>
      </c>
      <c r="Y3">
        <v>0</v>
      </c>
    </row>
    <row r="4" spans="1:25" x14ac:dyDescent="0.25">
      <c r="A4" t="s">
        <v>101</v>
      </c>
      <c r="B4" t="s">
        <v>99</v>
      </c>
      <c r="C4" s="4" t="s">
        <v>33</v>
      </c>
      <c r="D4" s="7" t="s">
        <v>94</v>
      </c>
      <c r="E4" s="7" t="s">
        <v>465</v>
      </c>
      <c r="F4" s="17">
        <v>1</v>
      </c>
      <c r="G4" s="7" t="s">
        <v>41</v>
      </c>
      <c r="H4">
        <v>9072018</v>
      </c>
      <c r="I4" s="4" t="s">
        <v>74</v>
      </c>
      <c r="J4" s="4" t="s">
        <v>74</v>
      </c>
      <c r="K4" s="4">
        <v>0</v>
      </c>
      <c r="L4" s="4">
        <v>10</v>
      </c>
      <c r="M4">
        <f t="shared" si="0"/>
        <v>10</v>
      </c>
      <c r="O4" s="2">
        <v>2</v>
      </c>
      <c r="P4" s="2">
        <v>1</v>
      </c>
      <c r="Q4" t="s">
        <v>155</v>
      </c>
      <c r="R4" t="s">
        <v>156</v>
      </c>
      <c r="S4" t="s">
        <v>152</v>
      </c>
      <c r="T4" t="s">
        <v>151</v>
      </c>
      <c r="U4" t="s">
        <v>153</v>
      </c>
      <c r="V4" t="s">
        <v>154</v>
      </c>
      <c r="W4">
        <v>1</v>
      </c>
      <c r="X4">
        <v>1</v>
      </c>
      <c r="Y4">
        <v>0</v>
      </c>
    </row>
    <row r="5" spans="1:25" x14ac:dyDescent="0.25">
      <c r="A5" t="s">
        <v>101</v>
      </c>
      <c r="B5" t="s">
        <v>98</v>
      </c>
      <c r="C5" s="4" t="s">
        <v>34</v>
      </c>
      <c r="D5" s="7" t="s">
        <v>94</v>
      </c>
      <c r="E5" s="7" t="s">
        <v>465</v>
      </c>
      <c r="F5" s="17">
        <v>2</v>
      </c>
      <c r="G5" s="7" t="s">
        <v>41</v>
      </c>
      <c r="H5">
        <v>9072018</v>
      </c>
      <c r="I5" s="4" t="s">
        <v>74</v>
      </c>
      <c r="J5" s="4" t="s">
        <v>74</v>
      </c>
      <c r="K5" s="4">
        <v>589</v>
      </c>
      <c r="L5" s="4">
        <v>286</v>
      </c>
      <c r="M5">
        <f t="shared" si="0"/>
        <v>875</v>
      </c>
      <c r="O5" s="2">
        <v>3</v>
      </c>
      <c r="P5" s="2">
        <v>3</v>
      </c>
      <c r="Q5" t="s">
        <v>157</v>
      </c>
      <c r="R5" t="s">
        <v>158</v>
      </c>
      <c r="S5" t="s">
        <v>159</v>
      </c>
      <c r="T5" t="s">
        <v>160</v>
      </c>
      <c r="U5" t="s">
        <v>161</v>
      </c>
      <c r="V5" t="s">
        <v>162</v>
      </c>
      <c r="W5">
        <v>1</v>
      </c>
      <c r="X5">
        <v>1</v>
      </c>
      <c r="Y5">
        <v>0</v>
      </c>
    </row>
    <row r="6" spans="1:25" x14ac:dyDescent="0.25">
      <c r="A6" t="s">
        <v>104</v>
      </c>
      <c r="B6" t="s">
        <v>102</v>
      </c>
      <c r="C6" s="4" t="s">
        <v>35</v>
      </c>
      <c r="D6" s="7" t="s">
        <v>94</v>
      </c>
      <c r="E6" s="7" t="s">
        <v>465</v>
      </c>
      <c r="F6" s="17">
        <v>1</v>
      </c>
      <c r="G6" s="7" t="s">
        <v>42</v>
      </c>
      <c r="H6">
        <v>9072018</v>
      </c>
      <c r="I6" s="4" t="s">
        <v>74</v>
      </c>
      <c r="J6" s="4" t="s">
        <v>74</v>
      </c>
      <c r="K6" s="4">
        <v>0</v>
      </c>
      <c r="L6" s="4">
        <v>430</v>
      </c>
      <c r="M6">
        <f t="shared" si="0"/>
        <v>430</v>
      </c>
      <c r="O6" s="2">
        <v>4</v>
      </c>
      <c r="P6" s="2">
        <v>2</v>
      </c>
      <c r="Q6" t="s">
        <v>155</v>
      </c>
      <c r="R6" t="s">
        <v>156</v>
      </c>
      <c r="S6" t="s">
        <v>152</v>
      </c>
      <c r="T6" t="s">
        <v>151</v>
      </c>
      <c r="U6" t="s">
        <v>153</v>
      </c>
      <c r="V6" t="s">
        <v>154</v>
      </c>
      <c r="W6">
        <v>1</v>
      </c>
      <c r="X6">
        <v>1</v>
      </c>
      <c r="Y6">
        <v>0</v>
      </c>
    </row>
    <row r="7" spans="1:25" x14ac:dyDescent="0.25">
      <c r="A7" t="s">
        <v>104</v>
      </c>
      <c r="B7" t="s">
        <v>103</v>
      </c>
      <c r="C7" s="4" t="s">
        <v>36</v>
      </c>
      <c r="D7" s="7" t="s">
        <v>94</v>
      </c>
      <c r="E7" s="7" t="s">
        <v>465</v>
      </c>
      <c r="F7" s="17">
        <v>2</v>
      </c>
      <c r="G7" s="7" t="s">
        <v>42</v>
      </c>
      <c r="H7">
        <v>9072018</v>
      </c>
      <c r="I7" s="4" t="s">
        <v>74</v>
      </c>
      <c r="J7" s="4" t="s">
        <v>74</v>
      </c>
      <c r="K7" s="4">
        <v>163</v>
      </c>
      <c r="L7" s="4">
        <v>354</v>
      </c>
      <c r="M7">
        <f t="shared" si="0"/>
        <v>517</v>
      </c>
      <c r="O7" s="2">
        <v>2</v>
      </c>
      <c r="P7" s="2">
        <v>2</v>
      </c>
      <c r="Q7" t="s">
        <v>157</v>
      </c>
      <c r="R7" t="s">
        <v>158</v>
      </c>
      <c r="S7" t="s">
        <v>159</v>
      </c>
      <c r="T7" t="s">
        <v>160</v>
      </c>
      <c r="U7" t="s">
        <v>161</v>
      </c>
      <c r="V7" t="s">
        <v>162</v>
      </c>
      <c r="W7">
        <v>1</v>
      </c>
      <c r="X7">
        <v>1</v>
      </c>
      <c r="Y7">
        <v>0</v>
      </c>
    </row>
    <row r="8" spans="1:25" x14ac:dyDescent="0.25">
      <c r="A8" t="s">
        <v>107</v>
      </c>
      <c r="B8" t="s">
        <v>105</v>
      </c>
      <c r="C8" s="4" t="s">
        <v>37</v>
      </c>
      <c r="D8" s="7" t="s">
        <v>94</v>
      </c>
      <c r="E8" s="7" t="s">
        <v>465</v>
      </c>
      <c r="F8" s="17">
        <v>1</v>
      </c>
      <c r="G8" s="7" t="s">
        <v>42</v>
      </c>
      <c r="H8">
        <v>9072018</v>
      </c>
      <c r="I8" s="4" t="s">
        <v>74</v>
      </c>
      <c r="J8" s="4" t="s">
        <v>74</v>
      </c>
      <c r="K8" s="4">
        <v>100</v>
      </c>
      <c r="L8" s="4">
        <v>725</v>
      </c>
      <c r="M8">
        <f t="shared" si="0"/>
        <v>825</v>
      </c>
      <c r="O8" s="2">
        <v>4</v>
      </c>
      <c r="P8" s="2">
        <v>3</v>
      </c>
      <c r="Q8" t="s">
        <v>155</v>
      </c>
      <c r="R8" t="s">
        <v>156</v>
      </c>
      <c r="S8" t="s">
        <v>152</v>
      </c>
      <c r="T8" t="s">
        <v>151</v>
      </c>
      <c r="U8" t="s">
        <v>153</v>
      </c>
      <c r="V8" t="s">
        <v>154</v>
      </c>
      <c r="W8">
        <v>1</v>
      </c>
      <c r="X8">
        <v>1</v>
      </c>
      <c r="Y8">
        <v>0</v>
      </c>
    </row>
    <row r="9" spans="1:25" x14ac:dyDescent="0.25">
      <c r="A9" t="s">
        <v>107</v>
      </c>
      <c r="B9" t="s">
        <v>106</v>
      </c>
      <c r="C9" s="4" t="s">
        <v>38</v>
      </c>
      <c r="D9" s="7" t="s">
        <v>94</v>
      </c>
      <c r="E9" s="7" t="s">
        <v>465</v>
      </c>
      <c r="F9" s="17">
        <v>2</v>
      </c>
      <c r="G9" s="7" t="s">
        <v>41</v>
      </c>
      <c r="H9">
        <v>9072018</v>
      </c>
      <c r="I9" s="4" t="s">
        <v>74</v>
      </c>
      <c r="J9" s="4" t="s">
        <v>74</v>
      </c>
      <c r="K9" s="4">
        <v>662</v>
      </c>
      <c r="L9" s="4">
        <v>999</v>
      </c>
      <c r="M9">
        <f t="shared" si="0"/>
        <v>1661</v>
      </c>
      <c r="O9" s="2">
        <v>4</v>
      </c>
      <c r="P9" s="2">
        <v>5</v>
      </c>
      <c r="Q9" t="s">
        <v>157</v>
      </c>
      <c r="R9" t="s">
        <v>158</v>
      </c>
      <c r="S9" t="s">
        <v>159</v>
      </c>
      <c r="T9" t="s">
        <v>160</v>
      </c>
      <c r="U9" t="s">
        <v>161</v>
      </c>
      <c r="V9" t="s">
        <v>162</v>
      </c>
      <c r="W9">
        <v>1</v>
      </c>
      <c r="X9">
        <v>1</v>
      </c>
      <c r="Y9">
        <v>0</v>
      </c>
    </row>
    <row r="10" spans="1:25" x14ac:dyDescent="0.25">
      <c r="A10" t="s">
        <v>127</v>
      </c>
      <c r="B10" t="s">
        <v>125</v>
      </c>
      <c r="C10" s="4" t="s">
        <v>30</v>
      </c>
      <c r="D10" s="7" t="s">
        <v>110</v>
      </c>
      <c r="E10" s="7" t="s">
        <v>465</v>
      </c>
      <c r="F10" s="17">
        <v>2</v>
      </c>
      <c r="G10" s="7" t="s">
        <v>42</v>
      </c>
      <c r="H10">
        <v>10072018</v>
      </c>
      <c r="I10" s="4" t="s">
        <v>74</v>
      </c>
      <c r="J10" s="4" t="s">
        <v>74</v>
      </c>
      <c r="K10" s="4">
        <v>81</v>
      </c>
      <c r="L10" s="4">
        <v>1533</v>
      </c>
      <c r="M10">
        <f>(K10+L10)</f>
        <v>1614</v>
      </c>
      <c r="O10" s="2">
        <v>2</v>
      </c>
      <c r="P10">
        <v>7</v>
      </c>
      <c r="Q10" t="s">
        <v>157</v>
      </c>
      <c r="R10" t="s">
        <v>158</v>
      </c>
      <c r="S10" t="s">
        <v>159</v>
      </c>
      <c r="T10" t="s">
        <v>160</v>
      </c>
      <c r="U10" t="s">
        <v>161</v>
      </c>
      <c r="V10" t="s">
        <v>162</v>
      </c>
      <c r="W10">
        <v>1</v>
      </c>
      <c r="X10">
        <v>1</v>
      </c>
      <c r="Y10">
        <v>0</v>
      </c>
    </row>
    <row r="11" spans="1:25" x14ac:dyDescent="0.25">
      <c r="A11" t="s">
        <v>127</v>
      </c>
      <c r="B11" t="s">
        <v>126</v>
      </c>
      <c r="C11" s="4" t="s">
        <v>32</v>
      </c>
      <c r="D11" s="7" t="s">
        <v>110</v>
      </c>
      <c r="E11" s="7" t="s">
        <v>465</v>
      </c>
      <c r="F11" s="17">
        <v>1</v>
      </c>
      <c r="G11" s="7" t="s">
        <v>42</v>
      </c>
      <c r="H11">
        <v>10072018</v>
      </c>
      <c r="I11" s="4" t="s">
        <v>74</v>
      </c>
      <c r="J11" s="4" t="s">
        <v>74</v>
      </c>
      <c r="K11" s="4">
        <v>297</v>
      </c>
      <c r="L11" s="4">
        <v>107</v>
      </c>
      <c r="M11">
        <f t="shared" si="0"/>
        <v>404</v>
      </c>
      <c r="O11" s="2">
        <v>3</v>
      </c>
      <c r="P11">
        <v>1</v>
      </c>
      <c r="Q11" t="s">
        <v>155</v>
      </c>
      <c r="R11" t="s">
        <v>156</v>
      </c>
      <c r="S11" t="s">
        <v>152</v>
      </c>
      <c r="T11" t="s">
        <v>151</v>
      </c>
      <c r="U11" t="s">
        <v>153</v>
      </c>
      <c r="V11" t="s">
        <v>154</v>
      </c>
      <c r="W11">
        <v>1</v>
      </c>
      <c r="X11">
        <v>1</v>
      </c>
      <c r="Y11">
        <v>0</v>
      </c>
    </row>
    <row r="12" spans="1:25" x14ac:dyDescent="0.25">
      <c r="A12" t="s">
        <v>124</v>
      </c>
      <c r="B12" t="s">
        <v>122</v>
      </c>
      <c r="C12" s="4" t="s">
        <v>33</v>
      </c>
      <c r="D12" s="7" t="s">
        <v>110</v>
      </c>
      <c r="E12" s="7" t="s">
        <v>465</v>
      </c>
      <c r="F12" s="17">
        <v>2</v>
      </c>
      <c r="G12" s="7" t="s">
        <v>41</v>
      </c>
      <c r="H12">
        <v>10072018</v>
      </c>
      <c r="I12" s="4" t="s">
        <v>74</v>
      </c>
      <c r="J12" s="4" t="s">
        <v>74</v>
      </c>
      <c r="K12" s="4">
        <v>16</v>
      </c>
      <c r="L12" s="4">
        <v>14</v>
      </c>
      <c r="M12">
        <f t="shared" si="0"/>
        <v>30</v>
      </c>
      <c r="O12" s="2">
        <v>3</v>
      </c>
      <c r="P12">
        <v>1</v>
      </c>
      <c r="Q12" t="s">
        <v>157</v>
      </c>
      <c r="R12" t="s">
        <v>158</v>
      </c>
      <c r="S12" t="s">
        <v>159</v>
      </c>
      <c r="T12" t="s">
        <v>160</v>
      </c>
      <c r="U12" t="s">
        <v>161</v>
      </c>
      <c r="V12" t="s">
        <v>162</v>
      </c>
      <c r="W12">
        <v>1</v>
      </c>
      <c r="X12">
        <v>1</v>
      </c>
      <c r="Y12">
        <v>0</v>
      </c>
    </row>
    <row r="13" spans="1:25" x14ac:dyDescent="0.25">
      <c r="A13" t="s">
        <v>124</v>
      </c>
      <c r="B13" t="s">
        <v>123</v>
      </c>
      <c r="C13" s="4" t="s">
        <v>34</v>
      </c>
      <c r="D13" s="7" t="s">
        <v>110</v>
      </c>
      <c r="E13" s="7" t="s">
        <v>465</v>
      </c>
      <c r="F13" s="17">
        <v>1</v>
      </c>
      <c r="G13" s="7" t="s">
        <v>41</v>
      </c>
      <c r="H13">
        <v>10072018</v>
      </c>
      <c r="I13" s="4" t="s">
        <v>74</v>
      </c>
      <c r="J13" s="4" t="s">
        <v>74</v>
      </c>
      <c r="K13" s="4">
        <v>1238</v>
      </c>
      <c r="L13" s="4">
        <v>625</v>
      </c>
      <c r="M13">
        <f t="shared" si="0"/>
        <v>1863</v>
      </c>
      <c r="O13" s="2">
        <v>6</v>
      </c>
      <c r="P13">
        <v>4</v>
      </c>
      <c r="Q13" t="s">
        <v>155</v>
      </c>
      <c r="R13" t="s">
        <v>156</v>
      </c>
      <c r="S13" t="s">
        <v>152</v>
      </c>
      <c r="T13" t="s">
        <v>151</v>
      </c>
      <c r="U13" t="s">
        <v>153</v>
      </c>
      <c r="V13" t="s">
        <v>154</v>
      </c>
      <c r="W13">
        <v>1</v>
      </c>
      <c r="X13">
        <v>1</v>
      </c>
      <c r="Y13">
        <v>0</v>
      </c>
    </row>
    <row r="14" spans="1:25" x14ac:dyDescent="0.25">
      <c r="A14" t="s">
        <v>120</v>
      </c>
      <c r="B14" t="s">
        <v>119</v>
      </c>
      <c r="C14" s="4" t="s">
        <v>35</v>
      </c>
      <c r="D14" s="7" t="s">
        <v>110</v>
      </c>
      <c r="E14" s="7" t="s">
        <v>465</v>
      </c>
      <c r="F14" s="17">
        <v>2</v>
      </c>
      <c r="G14" s="7" t="s">
        <v>42</v>
      </c>
      <c r="H14">
        <v>10072018</v>
      </c>
      <c r="I14" s="4" t="s">
        <v>74</v>
      </c>
      <c r="J14" s="4" t="s">
        <v>74</v>
      </c>
      <c r="K14" s="4">
        <v>298</v>
      </c>
      <c r="L14" s="4">
        <v>1004</v>
      </c>
      <c r="M14">
        <f t="shared" si="0"/>
        <v>1302</v>
      </c>
      <c r="O14" s="2">
        <v>3</v>
      </c>
      <c r="P14">
        <v>6</v>
      </c>
      <c r="Q14" t="s">
        <v>157</v>
      </c>
      <c r="R14" t="s">
        <v>158</v>
      </c>
      <c r="S14" t="s">
        <v>159</v>
      </c>
      <c r="T14" t="s">
        <v>160</v>
      </c>
      <c r="U14" t="s">
        <v>161</v>
      </c>
      <c r="V14" t="s">
        <v>162</v>
      </c>
      <c r="W14">
        <v>1</v>
      </c>
      <c r="X14">
        <v>1</v>
      </c>
      <c r="Y14">
        <v>0</v>
      </c>
    </row>
    <row r="15" spans="1:25" x14ac:dyDescent="0.25">
      <c r="A15" t="s">
        <v>120</v>
      </c>
      <c r="B15" t="s">
        <v>118</v>
      </c>
      <c r="C15" s="4" t="s">
        <v>36</v>
      </c>
      <c r="D15" s="7" t="s">
        <v>110</v>
      </c>
      <c r="E15" s="7" t="s">
        <v>465</v>
      </c>
      <c r="F15" s="17">
        <v>1</v>
      </c>
      <c r="G15" s="7" t="s">
        <v>42</v>
      </c>
      <c r="H15">
        <v>10072018</v>
      </c>
      <c r="I15" s="4" t="s">
        <v>74</v>
      </c>
      <c r="J15" s="4" t="s">
        <v>74</v>
      </c>
      <c r="K15" s="4">
        <v>641</v>
      </c>
      <c r="L15" s="4">
        <v>868</v>
      </c>
      <c r="M15">
        <f t="shared" si="0"/>
        <v>1509</v>
      </c>
      <c r="O15" s="2">
        <v>4</v>
      </c>
      <c r="P15">
        <v>4</v>
      </c>
      <c r="Q15" t="s">
        <v>155</v>
      </c>
      <c r="R15" t="s">
        <v>156</v>
      </c>
      <c r="S15" t="s">
        <v>152</v>
      </c>
      <c r="T15" t="s">
        <v>151</v>
      </c>
      <c r="U15" t="s">
        <v>153</v>
      </c>
      <c r="V15" t="s">
        <v>154</v>
      </c>
      <c r="W15">
        <v>1</v>
      </c>
      <c r="X15">
        <v>1</v>
      </c>
      <c r="Y15">
        <v>0</v>
      </c>
    </row>
    <row r="16" spans="1:25" x14ac:dyDescent="0.25">
      <c r="A16" t="s">
        <v>114</v>
      </c>
      <c r="B16" t="s">
        <v>113</v>
      </c>
      <c r="C16" s="4" t="s">
        <v>37</v>
      </c>
      <c r="D16" s="7" t="s">
        <v>110</v>
      </c>
      <c r="E16" s="7" t="s">
        <v>465</v>
      </c>
      <c r="F16" s="17">
        <v>2</v>
      </c>
      <c r="G16" s="7" t="s">
        <v>42</v>
      </c>
      <c r="H16">
        <v>10072018</v>
      </c>
      <c r="I16" s="4" t="s">
        <v>74</v>
      </c>
      <c r="J16" s="4" t="s">
        <v>74</v>
      </c>
      <c r="K16" s="4">
        <v>569</v>
      </c>
      <c r="L16" s="4">
        <v>1206</v>
      </c>
      <c r="M16">
        <f t="shared" si="0"/>
        <v>1775</v>
      </c>
      <c r="O16" s="2">
        <v>4</v>
      </c>
      <c r="P16">
        <v>4</v>
      </c>
      <c r="Q16" t="s">
        <v>157</v>
      </c>
      <c r="R16" t="s">
        <v>158</v>
      </c>
      <c r="S16" t="s">
        <v>159</v>
      </c>
      <c r="T16" t="s">
        <v>160</v>
      </c>
      <c r="U16" t="s">
        <v>161</v>
      </c>
      <c r="V16" t="s">
        <v>162</v>
      </c>
      <c r="W16">
        <v>1</v>
      </c>
      <c r="X16">
        <v>1</v>
      </c>
      <c r="Y16">
        <v>0</v>
      </c>
    </row>
    <row r="17" spans="1:25" x14ac:dyDescent="0.25">
      <c r="A17" t="s">
        <v>114</v>
      </c>
      <c r="B17" t="s">
        <v>112</v>
      </c>
      <c r="C17" s="4" t="s">
        <v>38</v>
      </c>
      <c r="D17" s="7" t="s">
        <v>110</v>
      </c>
      <c r="E17" s="7" t="s">
        <v>465</v>
      </c>
      <c r="F17" s="17">
        <v>1</v>
      </c>
      <c r="G17" s="7" t="s">
        <v>41</v>
      </c>
      <c r="H17">
        <v>10072018</v>
      </c>
      <c r="I17" s="4" t="s">
        <v>74</v>
      </c>
      <c r="J17" s="4" t="s">
        <v>74</v>
      </c>
      <c r="K17" s="4">
        <v>2253</v>
      </c>
      <c r="L17" s="4">
        <v>2145</v>
      </c>
      <c r="M17">
        <f t="shared" si="0"/>
        <v>4398</v>
      </c>
      <c r="O17" s="2">
        <v>14</v>
      </c>
      <c r="P17">
        <v>13</v>
      </c>
      <c r="Q17" t="s">
        <v>155</v>
      </c>
      <c r="R17" t="s">
        <v>156</v>
      </c>
      <c r="S17" t="s">
        <v>152</v>
      </c>
      <c r="T17" t="s">
        <v>151</v>
      </c>
      <c r="U17" t="s">
        <v>153</v>
      </c>
      <c r="V17" t="s">
        <v>154</v>
      </c>
      <c r="W17">
        <v>1</v>
      </c>
      <c r="X17">
        <v>1</v>
      </c>
      <c r="Y17">
        <v>0</v>
      </c>
    </row>
    <row r="18" spans="1:25" x14ac:dyDescent="0.25">
      <c r="A18" t="s">
        <v>145</v>
      </c>
      <c r="B18" t="s">
        <v>140</v>
      </c>
      <c r="C18" s="4" t="s">
        <v>30</v>
      </c>
      <c r="D18" s="7" t="s">
        <v>130</v>
      </c>
      <c r="E18" s="7" t="s">
        <v>465</v>
      </c>
      <c r="F18" s="17">
        <v>1</v>
      </c>
      <c r="G18" s="7" t="s">
        <v>42</v>
      </c>
      <c r="H18">
        <v>11072018</v>
      </c>
      <c r="I18" s="4" t="s">
        <v>74</v>
      </c>
      <c r="J18" s="4" t="s">
        <v>74</v>
      </c>
      <c r="K18" s="4">
        <v>1545</v>
      </c>
      <c r="L18" s="4">
        <v>398</v>
      </c>
      <c r="M18" s="2">
        <v>1943</v>
      </c>
      <c r="N18">
        <v>21</v>
      </c>
      <c r="O18" s="2">
        <v>10</v>
      </c>
      <c r="P18">
        <v>4</v>
      </c>
      <c r="Q18" t="s">
        <v>155</v>
      </c>
      <c r="R18" t="s">
        <v>156</v>
      </c>
      <c r="S18" t="s">
        <v>152</v>
      </c>
      <c r="T18" t="s">
        <v>151</v>
      </c>
      <c r="U18" t="s">
        <v>153</v>
      </c>
      <c r="V18" t="s">
        <v>154</v>
      </c>
      <c r="W18">
        <v>1</v>
      </c>
      <c r="X18">
        <v>1</v>
      </c>
      <c r="Y18">
        <v>0</v>
      </c>
    </row>
    <row r="19" spans="1:25" x14ac:dyDescent="0.25">
      <c r="A19" t="s">
        <v>145</v>
      </c>
      <c r="B19" t="s">
        <v>139</v>
      </c>
      <c r="C19" s="4" t="s">
        <v>32</v>
      </c>
      <c r="D19" s="7" t="s">
        <v>130</v>
      </c>
      <c r="E19" s="7" t="s">
        <v>465</v>
      </c>
      <c r="F19" s="17">
        <v>2</v>
      </c>
      <c r="G19" s="7" t="s">
        <v>42</v>
      </c>
      <c r="H19">
        <v>11072018</v>
      </c>
      <c r="I19" s="4" t="s">
        <v>74</v>
      </c>
      <c r="J19" s="4" t="s">
        <v>74</v>
      </c>
      <c r="K19" s="4">
        <v>0</v>
      </c>
      <c r="L19" s="4">
        <v>1</v>
      </c>
      <c r="M19" s="2">
        <v>1</v>
      </c>
      <c r="N19">
        <v>45</v>
      </c>
      <c r="O19" s="2">
        <v>1</v>
      </c>
      <c r="P19">
        <v>1</v>
      </c>
      <c r="Q19" t="s">
        <v>157</v>
      </c>
      <c r="R19" t="s">
        <v>158</v>
      </c>
      <c r="S19" t="s">
        <v>159</v>
      </c>
      <c r="T19" t="s">
        <v>160</v>
      </c>
      <c r="U19" t="s">
        <v>161</v>
      </c>
      <c r="V19" t="s">
        <v>162</v>
      </c>
      <c r="W19">
        <v>1</v>
      </c>
      <c r="X19">
        <v>1</v>
      </c>
      <c r="Y19">
        <v>0</v>
      </c>
    </row>
    <row r="20" spans="1:25" x14ac:dyDescent="0.25">
      <c r="A20" t="s">
        <v>144</v>
      </c>
      <c r="B20" t="s">
        <v>141</v>
      </c>
      <c r="C20" s="4" t="s">
        <v>33</v>
      </c>
      <c r="D20" s="7" t="s">
        <v>130</v>
      </c>
      <c r="E20" s="7" t="s">
        <v>465</v>
      </c>
      <c r="F20" s="17">
        <v>1</v>
      </c>
      <c r="G20" s="7" t="s">
        <v>41</v>
      </c>
      <c r="H20">
        <v>11072018</v>
      </c>
      <c r="I20" s="4" t="s">
        <v>74</v>
      </c>
      <c r="J20" s="4" t="s">
        <v>74</v>
      </c>
      <c r="K20" s="4">
        <v>10</v>
      </c>
      <c r="L20" s="4">
        <v>52</v>
      </c>
      <c r="M20" s="2">
        <v>62</v>
      </c>
      <c r="O20" s="2">
        <v>0</v>
      </c>
      <c r="P20">
        <v>0</v>
      </c>
      <c r="Q20" t="s">
        <v>155</v>
      </c>
      <c r="R20" t="s">
        <v>156</v>
      </c>
      <c r="S20" t="s">
        <v>152</v>
      </c>
      <c r="T20" t="s">
        <v>151</v>
      </c>
      <c r="U20" t="s">
        <v>153</v>
      </c>
      <c r="V20" t="s">
        <v>154</v>
      </c>
      <c r="W20">
        <v>1</v>
      </c>
      <c r="X20">
        <v>1</v>
      </c>
      <c r="Y20">
        <v>0</v>
      </c>
    </row>
    <row r="21" spans="1:25" x14ac:dyDescent="0.25">
      <c r="A21" t="s">
        <v>144</v>
      </c>
      <c r="B21" t="s">
        <v>142</v>
      </c>
      <c r="C21" s="4" t="s">
        <v>34</v>
      </c>
      <c r="D21" s="7" t="s">
        <v>130</v>
      </c>
      <c r="E21" s="7" t="s">
        <v>465</v>
      </c>
      <c r="F21" s="17">
        <v>2</v>
      </c>
      <c r="G21" s="7" t="s">
        <v>41</v>
      </c>
      <c r="H21">
        <v>11072018</v>
      </c>
      <c r="I21" s="4" t="s">
        <v>74</v>
      </c>
      <c r="J21" s="4" t="s">
        <v>74</v>
      </c>
      <c r="K21" s="4">
        <v>78</v>
      </c>
      <c r="L21" s="4">
        <v>80</v>
      </c>
      <c r="M21" s="2">
        <v>158</v>
      </c>
      <c r="O21" s="2">
        <v>2</v>
      </c>
      <c r="P21">
        <v>0</v>
      </c>
      <c r="Q21" t="s">
        <v>157</v>
      </c>
      <c r="R21" t="s">
        <v>158</v>
      </c>
      <c r="S21" t="s">
        <v>159</v>
      </c>
      <c r="T21" t="s">
        <v>160</v>
      </c>
      <c r="U21" t="s">
        <v>161</v>
      </c>
      <c r="V21" t="s">
        <v>162</v>
      </c>
      <c r="W21">
        <v>1</v>
      </c>
      <c r="X21">
        <v>1</v>
      </c>
      <c r="Y21">
        <v>0</v>
      </c>
    </row>
    <row r="22" spans="1:25" x14ac:dyDescent="0.25">
      <c r="A22" t="s">
        <v>150</v>
      </c>
      <c r="B22" t="s">
        <v>136</v>
      </c>
      <c r="C22" s="4" t="s">
        <v>35</v>
      </c>
      <c r="D22" s="7" t="s">
        <v>130</v>
      </c>
      <c r="E22" s="7" t="s">
        <v>465</v>
      </c>
      <c r="F22" s="17">
        <v>1</v>
      </c>
      <c r="G22" s="7" t="s">
        <v>42</v>
      </c>
      <c r="H22">
        <v>11072018</v>
      </c>
      <c r="I22" s="4" t="s">
        <v>74</v>
      </c>
      <c r="J22" s="4" t="s">
        <v>74</v>
      </c>
      <c r="K22" s="4">
        <v>562</v>
      </c>
      <c r="L22" s="4">
        <v>564</v>
      </c>
      <c r="M22" s="2">
        <v>1126</v>
      </c>
      <c r="N22">
        <v>8</v>
      </c>
      <c r="O22" s="2">
        <v>4</v>
      </c>
      <c r="P22">
        <v>3</v>
      </c>
      <c r="Q22" t="s">
        <v>155</v>
      </c>
      <c r="R22" t="s">
        <v>156</v>
      </c>
      <c r="S22" t="s">
        <v>152</v>
      </c>
      <c r="T22" t="s">
        <v>151</v>
      </c>
      <c r="U22" t="s">
        <v>153</v>
      </c>
      <c r="V22" t="s">
        <v>154</v>
      </c>
      <c r="W22">
        <v>1</v>
      </c>
      <c r="X22">
        <v>1</v>
      </c>
      <c r="Y22">
        <v>0</v>
      </c>
    </row>
    <row r="23" spans="1:25" x14ac:dyDescent="0.25">
      <c r="A23" t="s">
        <v>150</v>
      </c>
      <c r="B23" t="s">
        <v>149</v>
      </c>
      <c r="C23" s="4" t="s">
        <v>36</v>
      </c>
      <c r="D23" s="7" t="s">
        <v>130</v>
      </c>
      <c r="E23" s="7" t="s">
        <v>465</v>
      </c>
      <c r="F23" s="17">
        <v>2</v>
      </c>
      <c r="G23" s="7" t="s">
        <v>42</v>
      </c>
      <c r="H23">
        <v>11072018</v>
      </c>
      <c r="I23" s="4" t="s">
        <v>74</v>
      </c>
      <c r="J23" s="4" t="s">
        <v>74</v>
      </c>
      <c r="K23" s="4">
        <v>353</v>
      </c>
      <c r="L23" s="4">
        <v>539</v>
      </c>
      <c r="M23" s="2">
        <v>892</v>
      </c>
      <c r="N23">
        <v>12</v>
      </c>
      <c r="O23" s="2">
        <v>2</v>
      </c>
      <c r="P23">
        <v>2</v>
      </c>
      <c r="Q23" t="s">
        <v>157</v>
      </c>
      <c r="R23" t="s">
        <v>158</v>
      </c>
      <c r="S23" t="s">
        <v>159</v>
      </c>
      <c r="T23" t="s">
        <v>160</v>
      </c>
      <c r="U23" t="s">
        <v>161</v>
      </c>
      <c r="V23" t="s">
        <v>162</v>
      </c>
      <c r="W23">
        <v>1</v>
      </c>
      <c r="X23">
        <v>1</v>
      </c>
      <c r="Y23">
        <v>0</v>
      </c>
    </row>
    <row r="24" spans="1:25" x14ac:dyDescent="0.25">
      <c r="A24" t="s">
        <v>146</v>
      </c>
      <c r="B24" t="s">
        <v>137</v>
      </c>
      <c r="C24" s="4" t="s">
        <v>37</v>
      </c>
      <c r="D24" s="7" t="s">
        <v>130</v>
      </c>
      <c r="E24" s="7" t="s">
        <v>465</v>
      </c>
      <c r="F24" s="17">
        <v>1</v>
      </c>
      <c r="G24" s="7" t="s">
        <v>42</v>
      </c>
      <c r="H24">
        <v>11072018</v>
      </c>
      <c r="I24" s="4" t="s">
        <v>74</v>
      </c>
      <c r="J24" s="4" t="s">
        <v>74</v>
      </c>
      <c r="K24" s="4">
        <v>253</v>
      </c>
      <c r="L24" s="4">
        <v>63</v>
      </c>
      <c r="M24" s="2">
        <v>316</v>
      </c>
      <c r="N24">
        <v>39</v>
      </c>
      <c r="O24" s="2">
        <v>6</v>
      </c>
      <c r="P24">
        <v>3</v>
      </c>
      <c r="Q24" t="s">
        <v>155</v>
      </c>
      <c r="R24" t="s">
        <v>156</v>
      </c>
      <c r="S24" t="s">
        <v>152</v>
      </c>
      <c r="T24" t="s">
        <v>151</v>
      </c>
      <c r="U24" t="s">
        <v>153</v>
      </c>
      <c r="V24" t="s">
        <v>154</v>
      </c>
      <c r="W24">
        <v>1</v>
      </c>
      <c r="X24">
        <v>1</v>
      </c>
      <c r="Y24">
        <v>0</v>
      </c>
    </row>
    <row r="25" spans="1:25" x14ac:dyDescent="0.25">
      <c r="A25" t="s">
        <v>146</v>
      </c>
      <c r="B25" t="s">
        <v>138</v>
      </c>
      <c r="C25" s="4" t="s">
        <v>38</v>
      </c>
      <c r="D25" s="7" t="s">
        <v>130</v>
      </c>
      <c r="E25" s="7" t="s">
        <v>465</v>
      </c>
      <c r="F25" s="17">
        <v>2</v>
      </c>
      <c r="G25" s="7" t="s">
        <v>41</v>
      </c>
      <c r="H25">
        <v>11072018</v>
      </c>
      <c r="I25" s="4" t="s">
        <v>74</v>
      </c>
      <c r="J25" s="4" t="s">
        <v>74</v>
      </c>
      <c r="K25" s="4">
        <v>647</v>
      </c>
      <c r="L25" s="4">
        <v>715</v>
      </c>
      <c r="M25" s="2">
        <v>1362</v>
      </c>
      <c r="N25">
        <v>5</v>
      </c>
      <c r="O25" s="2">
        <v>7</v>
      </c>
      <c r="P25">
        <v>7</v>
      </c>
      <c r="Q25" t="s">
        <v>157</v>
      </c>
      <c r="R25" t="s">
        <v>158</v>
      </c>
      <c r="S25" t="s">
        <v>159</v>
      </c>
      <c r="T25" t="s">
        <v>160</v>
      </c>
      <c r="U25" t="s">
        <v>161</v>
      </c>
      <c r="V25" t="s">
        <v>162</v>
      </c>
      <c r="W25">
        <v>1</v>
      </c>
      <c r="X25">
        <v>1</v>
      </c>
      <c r="Y25">
        <v>0</v>
      </c>
    </row>
    <row r="26" spans="1:25" x14ac:dyDescent="0.25">
      <c r="A26" t="s">
        <v>477</v>
      </c>
      <c r="B26" t="s">
        <v>233</v>
      </c>
      <c r="C26" s="4" t="s">
        <v>30</v>
      </c>
      <c r="D26" s="7" t="s">
        <v>175</v>
      </c>
      <c r="E26" s="7" t="s">
        <v>465</v>
      </c>
      <c r="F26" s="17">
        <v>2</v>
      </c>
      <c r="G26" s="7" t="s">
        <v>42</v>
      </c>
      <c r="H26">
        <v>12072018</v>
      </c>
      <c r="I26" s="4" t="s">
        <v>74</v>
      </c>
      <c r="J26" s="4" t="s">
        <v>74</v>
      </c>
      <c r="K26" s="4">
        <v>593</v>
      </c>
      <c r="L26" s="4">
        <v>536</v>
      </c>
      <c r="M26">
        <v>1129</v>
      </c>
      <c r="N26" s="2">
        <v>9</v>
      </c>
      <c r="O26">
        <v>5</v>
      </c>
      <c r="P26">
        <v>5</v>
      </c>
      <c r="Q26" t="s">
        <v>157</v>
      </c>
      <c r="R26" t="s">
        <v>158</v>
      </c>
      <c r="S26" t="s">
        <v>159</v>
      </c>
      <c r="T26" t="s">
        <v>160</v>
      </c>
      <c r="U26" t="s">
        <v>161</v>
      </c>
      <c r="V26" t="s">
        <v>162</v>
      </c>
      <c r="W26">
        <v>1</v>
      </c>
      <c r="X26">
        <v>1</v>
      </c>
      <c r="Y26">
        <v>0</v>
      </c>
    </row>
    <row r="27" spans="1:25" x14ac:dyDescent="0.25">
      <c r="A27" t="s">
        <v>477</v>
      </c>
      <c r="B27" t="s">
        <v>234</v>
      </c>
      <c r="C27" s="4" t="s">
        <v>32</v>
      </c>
      <c r="D27" s="7" t="s">
        <v>175</v>
      </c>
      <c r="E27" s="7" t="s">
        <v>465</v>
      </c>
      <c r="F27" s="17">
        <v>1</v>
      </c>
      <c r="G27" s="7" t="s">
        <v>42</v>
      </c>
      <c r="H27">
        <v>12072018</v>
      </c>
      <c r="I27" s="4" t="s">
        <v>74</v>
      </c>
      <c r="J27" s="4" t="s">
        <v>74</v>
      </c>
      <c r="K27" s="4">
        <v>29</v>
      </c>
      <c r="L27" s="4">
        <v>37</v>
      </c>
      <c r="M27">
        <v>66</v>
      </c>
      <c r="N27" s="2">
        <v>35</v>
      </c>
      <c r="O27">
        <v>1</v>
      </c>
      <c r="P27">
        <v>2</v>
      </c>
      <c r="Q27" t="s">
        <v>155</v>
      </c>
      <c r="R27" t="s">
        <v>156</v>
      </c>
      <c r="S27" t="s">
        <v>152</v>
      </c>
      <c r="T27" t="s">
        <v>151</v>
      </c>
      <c r="U27" t="s">
        <v>153</v>
      </c>
      <c r="V27" t="s">
        <v>154</v>
      </c>
      <c r="W27">
        <v>1</v>
      </c>
      <c r="X27">
        <v>1</v>
      </c>
      <c r="Y27">
        <v>0</v>
      </c>
    </row>
    <row r="28" spans="1:25" x14ac:dyDescent="0.25">
      <c r="A28" t="s">
        <v>235</v>
      </c>
      <c r="B28" t="s">
        <v>236</v>
      </c>
      <c r="C28" s="4" t="s">
        <v>33</v>
      </c>
      <c r="D28" s="7" t="s">
        <v>175</v>
      </c>
      <c r="E28" s="7" t="s">
        <v>465</v>
      </c>
      <c r="F28" s="22">
        <v>1</v>
      </c>
      <c r="G28" s="7" t="s">
        <v>41</v>
      </c>
      <c r="H28">
        <v>12072018</v>
      </c>
      <c r="I28" s="4" t="s">
        <v>74</v>
      </c>
      <c r="J28" s="4" t="s">
        <v>74</v>
      </c>
      <c r="K28" s="4">
        <v>2</v>
      </c>
      <c r="L28" s="4">
        <v>4</v>
      </c>
      <c r="M28">
        <v>6</v>
      </c>
      <c r="N28" s="2">
        <v>39</v>
      </c>
      <c r="O28">
        <v>1</v>
      </c>
      <c r="P28">
        <v>2</v>
      </c>
      <c r="Q28" t="s">
        <v>155</v>
      </c>
      <c r="R28" t="s">
        <v>156</v>
      </c>
      <c r="S28" t="s">
        <v>152</v>
      </c>
      <c r="T28" t="s">
        <v>151</v>
      </c>
      <c r="U28" t="s">
        <v>153</v>
      </c>
      <c r="V28" t="s">
        <v>154</v>
      </c>
      <c r="W28">
        <v>1</v>
      </c>
      <c r="X28">
        <v>1</v>
      </c>
      <c r="Y28">
        <v>0</v>
      </c>
    </row>
    <row r="29" spans="1:25" x14ac:dyDescent="0.25">
      <c r="A29" t="s">
        <v>235</v>
      </c>
      <c r="B29" t="s">
        <v>237</v>
      </c>
      <c r="C29" s="4" t="s">
        <v>34</v>
      </c>
      <c r="D29" s="7" t="s">
        <v>175</v>
      </c>
      <c r="E29" s="7" t="s">
        <v>465</v>
      </c>
      <c r="F29" s="22">
        <v>2</v>
      </c>
      <c r="G29" s="7" t="s">
        <v>41</v>
      </c>
      <c r="H29">
        <v>12072018</v>
      </c>
      <c r="I29" s="4" t="s">
        <v>74</v>
      </c>
      <c r="J29" s="4" t="s">
        <v>74</v>
      </c>
      <c r="K29" s="4">
        <v>475</v>
      </c>
      <c r="L29" s="4">
        <v>613</v>
      </c>
      <c r="M29">
        <v>1088</v>
      </c>
      <c r="N29" s="2">
        <v>9</v>
      </c>
      <c r="O29">
        <v>14</v>
      </c>
      <c r="P29">
        <v>12</v>
      </c>
      <c r="Q29" t="s">
        <v>157</v>
      </c>
      <c r="R29" t="s">
        <v>158</v>
      </c>
      <c r="S29" t="s">
        <v>159</v>
      </c>
      <c r="T29" t="s">
        <v>160</v>
      </c>
      <c r="U29" t="s">
        <v>161</v>
      </c>
      <c r="V29" t="s">
        <v>162</v>
      </c>
      <c r="W29">
        <v>1</v>
      </c>
      <c r="X29">
        <v>1</v>
      </c>
      <c r="Y29">
        <v>0</v>
      </c>
    </row>
    <row r="30" spans="1:25" x14ac:dyDescent="0.25">
      <c r="A30" t="s">
        <v>238</v>
      </c>
      <c r="B30" t="s">
        <v>239</v>
      </c>
      <c r="C30" s="4" t="s">
        <v>35</v>
      </c>
      <c r="D30" s="7" t="s">
        <v>175</v>
      </c>
      <c r="E30" s="7" t="s">
        <v>465</v>
      </c>
      <c r="F30" s="17">
        <v>2</v>
      </c>
      <c r="G30" s="7" t="s">
        <v>42</v>
      </c>
      <c r="H30">
        <v>12072018</v>
      </c>
      <c r="I30" s="4" t="s">
        <v>74</v>
      </c>
      <c r="J30" s="4" t="s">
        <v>74</v>
      </c>
      <c r="K30" s="4">
        <v>608</v>
      </c>
      <c r="L30" s="4">
        <v>517</v>
      </c>
      <c r="M30">
        <v>1125</v>
      </c>
      <c r="N30" s="2">
        <v>12</v>
      </c>
      <c r="O30">
        <v>4</v>
      </c>
      <c r="Q30" t="s">
        <v>157</v>
      </c>
      <c r="R30" t="s">
        <v>158</v>
      </c>
      <c r="S30" t="s">
        <v>159</v>
      </c>
      <c r="T30" t="s">
        <v>160</v>
      </c>
      <c r="U30" t="s">
        <v>161</v>
      </c>
      <c r="V30" t="s">
        <v>162</v>
      </c>
      <c r="W30">
        <v>1</v>
      </c>
      <c r="X30">
        <v>1</v>
      </c>
      <c r="Y30">
        <v>0</v>
      </c>
    </row>
    <row r="31" spans="1:25" x14ac:dyDescent="0.25">
      <c r="A31" t="s">
        <v>238</v>
      </c>
      <c r="B31" t="s">
        <v>240</v>
      </c>
      <c r="C31" s="4" t="s">
        <v>36</v>
      </c>
      <c r="D31" s="7" t="s">
        <v>175</v>
      </c>
      <c r="E31" s="7" t="s">
        <v>465</v>
      </c>
      <c r="F31" s="17">
        <v>1</v>
      </c>
      <c r="G31" s="7" t="s">
        <v>42</v>
      </c>
      <c r="H31">
        <v>12072018</v>
      </c>
      <c r="I31" s="4" t="s">
        <v>74</v>
      </c>
      <c r="J31" s="4" t="s">
        <v>74</v>
      </c>
      <c r="K31" s="4">
        <v>552</v>
      </c>
      <c r="L31" s="4">
        <v>595</v>
      </c>
      <c r="M31">
        <v>1147</v>
      </c>
      <c r="N31" s="2">
        <v>14</v>
      </c>
      <c r="O31">
        <v>2</v>
      </c>
      <c r="P31">
        <v>4</v>
      </c>
      <c r="Q31" t="s">
        <v>155</v>
      </c>
      <c r="R31" t="s">
        <v>156</v>
      </c>
      <c r="S31" t="s">
        <v>152</v>
      </c>
      <c r="T31" t="s">
        <v>151</v>
      </c>
      <c r="U31" t="s">
        <v>153</v>
      </c>
      <c r="V31" t="s">
        <v>154</v>
      </c>
      <c r="W31">
        <v>1</v>
      </c>
      <c r="X31">
        <v>1</v>
      </c>
      <c r="Y31">
        <v>0</v>
      </c>
    </row>
    <row r="32" spans="1:25" x14ac:dyDescent="0.25">
      <c r="A32" t="s">
        <v>241</v>
      </c>
      <c r="B32" t="s">
        <v>242</v>
      </c>
      <c r="C32" s="4" t="s">
        <v>37</v>
      </c>
      <c r="D32" s="7" t="s">
        <v>175</v>
      </c>
      <c r="E32" s="7" t="s">
        <v>465</v>
      </c>
      <c r="F32" s="17">
        <v>2</v>
      </c>
      <c r="G32" s="7" t="s">
        <v>42</v>
      </c>
      <c r="H32">
        <v>12072018</v>
      </c>
      <c r="I32" s="4" t="s">
        <v>74</v>
      </c>
      <c r="J32" s="4" t="s">
        <v>74</v>
      </c>
      <c r="K32" s="4">
        <v>517</v>
      </c>
      <c r="L32" s="4">
        <v>2025</v>
      </c>
      <c r="M32">
        <v>2542</v>
      </c>
      <c r="N32" s="2">
        <v>39</v>
      </c>
      <c r="O32">
        <v>3</v>
      </c>
      <c r="P32">
        <v>7</v>
      </c>
      <c r="Q32" t="s">
        <v>157</v>
      </c>
      <c r="R32" t="s">
        <v>158</v>
      </c>
      <c r="S32" t="s">
        <v>159</v>
      </c>
      <c r="T32" t="s">
        <v>160</v>
      </c>
      <c r="U32" t="s">
        <v>161</v>
      </c>
      <c r="V32" t="s">
        <v>162</v>
      </c>
      <c r="W32">
        <v>1</v>
      </c>
      <c r="X32">
        <v>1</v>
      </c>
      <c r="Y32">
        <v>0</v>
      </c>
    </row>
    <row r="33" spans="1:25" x14ac:dyDescent="0.25">
      <c r="A33" t="s">
        <v>241</v>
      </c>
      <c r="B33" t="s">
        <v>243</v>
      </c>
      <c r="C33" s="4" t="s">
        <v>38</v>
      </c>
      <c r="D33" s="7" t="s">
        <v>175</v>
      </c>
      <c r="E33" s="7" t="s">
        <v>465</v>
      </c>
      <c r="F33" s="17">
        <v>1</v>
      </c>
      <c r="G33" s="7" t="s">
        <v>41</v>
      </c>
      <c r="H33">
        <v>12072018</v>
      </c>
      <c r="I33" s="4" t="s">
        <v>74</v>
      </c>
      <c r="J33" s="4" t="s">
        <v>74</v>
      </c>
      <c r="K33" s="4">
        <v>514</v>
      </c>
      <c r="L33" s="4">
        <v>627</v>
      </c>
      <c r="M33">
        <v>1141</v>
      </c>
      <c r="N33" s="2">
        <v>10</v>
      </c>
      <c r="O33">
        <v>6</v>
      </c>
      <c r="P33">
        <v>5</v>
      </c>
      <c r="Q33" t="s">
        <v>155</v>
      </c>
      <c r="R33" t="s">
        <v>156</v>
      </c>
      <c r="S33" t="s">
        <v>152</v>
      </c>
      <c r="T33" t="s">
        <v>151</v>
      </c>
      <c r="U33" t="s">
        <v>153</v>
      </c>
      <c r="V33" t="s">
        <v>154</v>
      </c>
      <c r="W33">
        <v>1</v>
      </c>
      <c r="X33">
        <v>1</v>
      </c>
      <c r="Y33">
        <v>0</v>
      </c>
    </row>
    <row r="34" spans="1:25" x14ac:dyDescent="0.25">
      <c r="A34" t="s">
        <v>244</v>
      </c>
      <c r="B34" t="s">
        <v>233</v>
      </c>
      <c r="C34" s="4" t="s">
        <v>30</v>
      </c>
      <c r="D34" s="7" t="s">
        <v>179</v>
      </c>
      <c r="E34" s="7" t="s">
        <v>465</v>
      </c>
      <c r="F34" s="17">
        <v>1</v>
      </c>
      <c r="G34" s="7" t="s">
        <v>42</v>
      </c>
      <c r="H34">
        <v>13072018</v>
      </c>
      <c r="I34" s="4" t="s">
        <v>74</v>
      </c>
      <c r="J34" s="4" t="s">
        <v>74</v>
      </c>
      <c r="K34" s="4">
        <v>708</v>
      </c>
      <c r="L34" s="4">
        <v>783</v>
      </c>
      <c r="M34">
        <v>1491</v>
      </c>
      <c r="N34">
        <v>4</v>
      </c>
      <c r="O34">
        <v>7</v>
      </c>
      <c r="P34">
        <v>7</v>
      </c>
      <c r="Q34" t="s">
        <v>155</v>
      </c>
      <c r="R34" t="s">
        <v>156</v>
      </c>
      <c r="S34" t="s">
        <v>152</v>
      </c>
      <c r="T34" t="s">
        <v>151</v>
      </c>
      <c r="U34" t="s">
        <v>153</v>
      </c>
      <c r="V34" t="s">
        <v>154</v>
      </c>
      <c r="W34">
        <v>1</v>
      </c>
      <c r="X34">
        <v>1</v>
      </c>
      <c r="Y34">
        <v>0</v>
      </c>
    </row>
    <row r="35" spans="1:25" x14ac:dyDescent="0.25">
      <c r="A35" t="s">
        <v>244</v>
      </c>
      <c r="B35" t="s">
        <v>245</v>
      </c>
      <c r="C35" s="4" t="s">
        <v>32</v>
      </c>
      <c r="D35" s="7" t="s">
        <v>179</v>
      </c>
      <c r="E35" s="7" t="s">
        <v>465</v>
      </c>
      <c r="F35" s="17">
        <v>2</v>
      </c>
      <c r="G35" s="7" t="s">
        <v>42</v>
      </c>
      <c r="H35">
        <v>13072018</v>
      </c>
      <c r="I35" s="4" t="s">
        <v>74</v>
      </c>
      <c r="J35" s="4" t="s">
        <v>74</v>
      </c>
      <c r="K35" s="4">
        <v>48</v>
      </c>
      <c r="L35" s="4">
        <v>577</v>
      </c>
      <c r="M35">
        <v>625</v>
      </c>
      <c r="N35">
        <v>40</v>
      </c>
      <c r="O35">
        <v>3</v>
      </c>
      <c r="P35">
        <v>4</v>
      </c>
      <c r="Q35" t="s">
        <v>157</v>
      </c>
      <c r="R35" t="s">
        <v>158</v>
      </c>
      <c r="S35" t="s">
        <v>159</v>
      </c>
      <c r="T35" t="s">
        <v>160</v>
      </c>
      <c r="U35" t="s">
        <v>161</v>
      </c>
      <c r="V35" t="s">
        <v>162</v>
      </c>
      <c r="W35">
        <v>1</v>
      </c>
      <c r="X35">
        <v>1</v>
      </c>
      <c r="Y35">
        <v>0</v>
      </c>
    </row>
    <row r="36" spans="1:25" x14ac:dyDescent="0.25">
      <c r="A36" t="s">
        <v>246</v>
      </c>
      <c r="B36" t="s">
        <v>247</v>
      </c>
      <c r="C36" s="4" t="s">
        <v>33</v>
      </c>
      <c r="D36" s="7" t="s">
        <v>179</v>
      </c>
      <c r="E36" s="7" t="s">
        <v>465</v>
      </c>
      <c r="F36" s="22">
        <v>2</v>
      </c>
      <c r="G36" s="7" t="s">
        <v>41</v>
      </c>
      <c r="H36">
        <v>13072018</v>
      </c>
      <c r="I36" s="4" t="s">
        <v>74</v>
      </c>
      <c r="J36" s="4" t="s">
        <v>74</v>
      </c>
      <c r="K36" s="4">
        <v>499</v>
      </c>
      <c r="L36" s="4">
        <v>401</v>
      </c>
      <c r="M36">
        <v>900</v>
      </c>
      <c r="N36">
        <v>19</v>
      </c>
      <c r="O36">
        <v>5</v>
      </c>
      <c r="P36">
        <v>3</v>
      </c>
      <c r="Q36" t="s">
        <v>157</v>
      </c>
      <c r="R36" t="s">
        <v>158</v>
      </c>
      <c r="S36" t="s">
        <v>159</v>
      </c>
      <c r="T36" t="s">
        <v>160</v>
      </c>
      <c r="U36" t="s">
        <v>161</v>
      </c>
      <c r="V36" t="s">
        <v>162</v>
      </c>
      <c r="W36">
        <v>1</v>
      </c>
      <c r="X36">
        <v>1</v>
      </c>
      <c r="Y36">
        <v>0</v>
      </c>
    </row>
    <row r="37" spans="1:25" x14ac:dyDescent="0.25">
      <c r="A37" t="s">
        <v>246</v>
      </c>
      <c r="B37" t="s">
        <v>248</v>
      </c>
      <c r="C37" s="4" t="s">
        <v>34</v>
      </c>
      <c r="D37" s="7" t="s">
        <v>179</v>
      </c>
      <c r="E37" s="7" t="s">
        <v>465</v>
      </c>
      <c r="F37" s="22">
        <v>1</v>
      </c>
      <c r="G37" s="7" t="s">
        <v>41</v>
      </c>
      <c r="H37">
        <v>13072018</v>
      </c>
      <c r="I37" s="4" t="s">
        <v>74</v>
      </c>
      <c r="J37" s="4" t="s">
        <v>74</v>
      </c>
      <c r="K37" s="4">
        <v>578</v>
      </c>
      <c r="L37" s="4">
        <v>747</v>
      </c>
      <c r="M37">
        <v>1325</v>
      </c>
      <c r="N37">
        <v>2</v>
      </c>
      <c r="O37">
        <v>5</v>
      </c>
      <c r="P37">
        <v>6</v>
      </c>
      <c r="Q37" t="s">
        <v>155</v>
      </c>
      <c r="R37" t="s">
        <v>156</v>
      </c>
      <c r="S37" t="s">
        <v>152</v>
      </c>
      <c r="T37" t="s">
        <v>151</v>
      </c>
      <c r="U37" t="s">
        <v>153</v>
      </c>
      <c r="V37" t="s">
        <v>154</v>
      </c>
      <c r="W37">
        <v>1</v>
      </c>
      <c r="X37">
        <v>1</v>
      </c>
      <c r="Y37">
        <v>0</v>
      </c>
    </row>
    <row r="38" spans="1:25" x14ac:dyDescent="0.25">
      <c r="A38" t="s">
        <v>249</v>
      </c>
      <c r="B38" t="s">
        <v>250</v>
      </c>
      <c r="C38" s="4" t="s">
        <v>35</v>
      </c>
      <c r="D38" s="7" t="s">
        <v>179</v>
      </c>
      <c r="E38" s="7" t="s">
        <v>465</v>
      </c>
      <c r="F38" s="17">
        <v>1</v>
      </c>
      <c r="G38" s="7" t="s">
        <v>42</v>
      </c>
      <c r="H38">
        <v>13072018</v>
      </c>
      <c r="I38" s="4" t="s">
        <v>74</v>
      </c>
      <c r="J38" s="4" t="s">
        <v>74</v>
      </c>
      <c r="K38" s="4">
        <v>532</v>
      </c>
      <c r="L38" s="4">
        <v>526</v>
      </c>
      <c r="M38">
        <v>1058</v>
      </c>
      <c r="N38">
        <v>12</v>
      </c>
      <c r="O38">
        <v>5</v>
      </c>
      <c r="P38">
        <v>6</v>
      </c>
      <c r="Q38" t="s">
        <v>155</v>
      </c>
      <c r="R38" t="s">
        <v>156</v>
      </c>
      <c r="S38" t="s">
        <v>152</v>
      </c>
      <c r="T38" t="s">
        <v>151</v>
      </c>
      <c r="U38" t="s">
        <v>153</v>
      </c>
      <c r="V38" t="s">
        <v>154</v>
      </c>
      <c r="W38">
        <v>1</v>
      </c>
      <c r="X38">
        <v>1</v>
      </c>
      <c r="Y38">
        <v>0</v>
      </c>
    </row>
    <row r="39" spans="1:25" x14ac:dyDescent="0.25">
      <c r="A39" t="s">
        <v>249</v>
      </c>
      <c r="B39" t="s">
        <v>251</v>
      </c>
      <c r="C39" s="4" t="s">
        <v>36</v>
      </c>
      <c r="D39" s="7" t="s">
        <v>179</v>
      </c>
      <c r="E39" s="7" t="s">
        <v>465</v>
      </c>
      <c r="F39" s="17">
        <v>2</v>
      </c>
      <c r="G39" s="7" t="s">
        <v>42</v>
      </c>
      <c r="H39">
        <v>13072018</v>
      </c>
      <c r="I39" s="4" t="s">
        <v>74</v>
      </c>
      <c r="J39" s="4" t="s">
        <v>74</v>
      </c>
      <c r="K39" s="4">
        <v>539</v>
      </c>
      <c r="L39" s="4">
        <v>468</v>
      </c>
      <c r="M39">
        <v>1007</v>
      </c>
      <c r="N39">
        <v>12</v>
      </c>
      <c r="O39">
        <v>4</v>
      </c>
      <c r="P39">
        <v>3</v>
      </c>
      <c r="Q39" t="s">
        <v>157</v>
      </c>
      <c r="R39" t="s">
        <v>158</v>
      </c>
      <c r="S39" t="s">
        <v>159</v>
      </c>
      <c r="T39" t="s">
        <v>160</v>
      </c>
      <c r="U39" t="s">
        <v>161</v>
      </c>
      <c r="V39" t="s">
        <v>162</v>
      </c>
      <c r="W39">
        <v>1</v>
      </c>
      <c r="X39">
        <v>1</v>
      </c>
      <c r="Y39">
        <v>0</v>
      </c>
    </row>
    <row r="40" spans="1:25" x14ac:dyDescent="0.25">
      <c r="A40" t="s">
        <v>252</v>
      </c>
      <c r="B40" t="s">
        <v>253</v>
      </c>
      <c r="C40" s="4" t="s">
        <v>37</v>
      </c>
      <c r="D40" s="7" t="s">
        <v>179</v>
      </c>
      <c r="E40" s="7" t="s">
        <v>465</v>
      </c>
      <c r="F40" s="22">
        <v>2</v>
      </c>
      <c r="G40" s="7" t="s">
        <v>42</v>
      </c>
      <c r="H40">
        <v>13072018</v>
      </c>
      <c r="I40" s="4" t="s">
        <v>74</v>
      </c>
      <c r="J40" s="4" t="s">
        <v>74</v>
      </c>
      <c r="K40" s="4"/>
      <c r="L40" s="4"/>
      <c r="M40">
        <v>0</v>
      </c>
      <c r="O40">
        <v>5</v>
      </c>
      <c r="P40">
        <v>6</v>
      </c>
      <c r="Q40" t="s">
        <v>157</v>
      </c>
      <c r="R40" t="s">
        <v>158</v>
      </c>
      <c r="S40" t="s">
        <v>159</v>
      </c>
      <c r="T40" t="s">
        <v>160</v>
      </c>
      <c r="U40" t="s">
        <v>161</v>
      </c>
      <c r="V40" t="s">
        <v>162</v>
      </c>
      <c r="W40">
        <v>1</v>
      </c>
      <c r="X40">
        <v>1</v>
      </c>
      <c r="Y40">
        <v>0</v>
      </c>
    </row>
    <row r="41" spans="1:25" x14ac:dyDescent="0.25">
      <c r="A41" t="s">
        <v>252</v>
      </c>
      <c r="B41" t="s">
        <v>254</v>
      </c>
      <c r="C41" s="4" t="s">
        <v>38</v>
      </c>
      <c r="D41" s="7" t="s">
        <v>179</v>
      </c>
      <c r="E41" s="7" t="s">
        <v>465</v>
      </c>
      <c r="F41" s="22">
        <v>1</v>
      </c>
      <c r="G41" s="7" t="s">
        <v>41</v>
      </c>
      <c r="H41">
        <v>13072018</v>
      </c>
      <c r="I41" s="4" t="s">
        <v>74</v>
      </c>
      <c r="J41" s="4" t="s">
        <v>74</v>
      </c>
      <c r="K41" s="4">
        <v>538</v>
      </c>
      <c r="L41" s="4">
        <v>760</v>
      </c>
      <c r="M41">
        <v>1298</v>
      </c>
      <c r="N41">
        <v>7</v>
      </c>
      <c r="O41">
        <v>5</v>
      </c>
      <c r="P41">
        <v>5</v>
      </c>
      <c r="Q41" t="s">
        <v>155</v>
      </c>
      <c r="R41" t="s">
        <v>156</v>
      </c>
      <c r="S41" t="s">
        <v>152</v>
      </c>
      <c r="T41" t="s">
        <v>151</v>
      </c>
      <c r="U41" t="s">
        <v>153</v>
      </c>
      <c r="V41" t="s">
        <v>154</v>
      </c>
      <c r="W41">
        <v>1</v>
      </c>
      <c r="X41">
        <v>1</v>
      </c>
      <c r="Y41">
        <v>0</v>
      </c>
    </row>
    <row r="42" spans="1:25" x14ac:dyDescent="0.25">
      <c r="A42" t="s">
        <v>255</v>
      </c>
      <c r="B42" t="s">
        <v>256</v>
      </c>
      <c r="C42" s="4" t="s">
        <v>30</v>
      </c>
      <c r="D42" s="7" t="s">
        <v>215</v>
      </c>
      <c r="E42" t="s">
        <v>466</v>
      </c>
      <c r="F42" s="17">
        <v>1</v>
      </c>
      <c r="G42" s="7" t="s">
        <v>42</v>
      </c>
      <c r="H42">
        <v>16072018</v>
      </c>
      <c r="I42" s="4" t="s">
        <v>192</v>
      </c>
      <c r="J42" s="4" t="s">
        <v>193</v>
      </c>
      <c r="K42" s="4">
        <v>1563</v>
      </c>
      <c r="L42" s="4">
        <v>0</v>
      </c>
      <c r="M42" s="2">
        <v>1563</v>
      </c>
      <c r="N42" s="2">
        <v>0</v>
      </c>
      <c r="O42">
        <v>19</v>
      </c>
      <c r="P42">
        <v>0</v>
      </c>
      <c r="Q42" t="s">
        <v>155</v>
      </c>
      <c r="R42" t="s">
        <v>156</v>
      </c>
      <c r="S42" t="s">
        <v>152</v>
      </c>
      <c r="T42" t="s">
        <v>151</v>
      </c>
      <c r="U42" t="s">
        <v>153</v>
      </c>
      <c r="V42" t="s">
        <v>154</v>
      </c>
      <c r="W42">
        <v>1</v>
      </c>
      <c r="X42">
        <v>1</v>
      </c>
      <c r="Y42">
        <v>0</v>
      </c>
    </row>
    <row r="43" spans="1:25" x14ac:dyDescent="0.25">
      <c r="A43" t="s">
        <v>255</v>
      </c>
      <c r="B43" t="s">
        <v>257</v>
      </c>
      <c r="C43" s="4" t="s">
        <v>32</v>
      </c>
      <c r="D43" s="7" t="s">
        <v>215</v>
      </c>
      <c r="E43" t="s">
        <v>466</v>
      </c>
      <c r="F43" s="17">
        <v>2</v>
      </c>
      <c r="G43" s="7" t="s">
        <v>42</v>
      </c>
      <c r="H43">
        <v>16072018</v>
      </c>
      <c r="I43" s="4" t="s">
        <v>193</v>
      </c>
      <c r="J43" s="4" t="s">
        <v>192</v>
      </c>
      <c r="K43" s="4">
        <v>0</v>
      </c>
      <c r="L43" s="4">
        <v>1424</v>
      </c>
      <c r="M43" s="2">
        <v>1424</v>
      </c>
      <c r="N43" s="2">
        <v>10</v>
      </c>
      <c r="O43">
        <v>0</v>
      </c>
      <c r="P43">
        <v>12</v>
      </c>
      <c r="Q43" t="s">
        <v>157</v>
      </c>
      <c r="R43" t="s">
        <v>158</v>
      </c>
      <c r="S43" t="s">
        <v>159</v>
      </c>
      <c r="T43" t="s">
        <v>160</v>
      </c>
      <c r="U43" t="s">
        <v>161</v>
      </c>
      <c r="V43" t="s">
        <v>162</v>
      </c>
      <c r="W43">
        <v>1</v>
      </c>
      <c r="X43">
        <v>1</v>
      </c>
      <c r="Y43">
        <v>0</v>
      </c>
    </row>
    <row r="44" spans="1:25" x14ac:dyDescent="0.25">
      <c r="A44" t="s">
        <v>258</v>
      </c>
      <c r="B44" t="s">
        <v>259</v>
      </c>
      <c r="C44" s="4" t="s">
        <v>33</v>
      </c>
      <c r="D44" s="7" t="s">
        <v>215</v>
      </c>
      <c r="E44" t="s">
        <v>466</v>
      </c>
      <c r="F44" s="17">
        <v>1</v>
      </c>
      <c r="G44" s="7" t="s">
        <v>41</v>
      </c>
      <c r="H44">
        <v>16072018</v>
      </c>
      <c r="I44" s="4" t="s">
        <v>192</v>
      </c>
      <c r="J44" s="4" t="s">
        <v>193</v>
      </c>
      <c r="K44" s="4">
        <v>1992</v>
      </c>
      <c r="L44" s="4">
        <v>0</v>
      </c>
      <c r="M44" s="2">
        <v>1992</v>
      </c>
      <c r="N44" s="2">
        <v>1</v>
      </c>
      <c r="O44">
        <v>15</v>
      </c>
      <c r="P44">
        <v>0</v>
      </c>
      <c r="Q44" t="s">
        <v>155</v>
      </c>
      <c r="R44" t="s">
        <v>156</v>
      </c>
      <c r="S44" t="s">
        <v>152</v>
      </c>
      <c r="T44" t="s">
        <v>151</v>
      </c>
      <c r="U44" t="s">
        <v>153</v>
      </c>
      <c r="V44" t="s">
        <v>154</v>
      </c>
      <c r="W44">
        <v>1</v>
      </c>
      <c r="X44">
        <v>1</v>
      </c>
      <c r="Y44">
        <v>0</v>
      </c>
    </row>
    <row r="45" spans="1:25" x14ac:dyDescent="0.25">
      <c r="A45" t="s">
        <v>258</v>
      </c>
      <c r="B45" t="s">
        <v>260</v>
      </c>
      <c r="C45" s="4" t="s">
        <v>34</v>
      </c>
      <c r="D45" s="7" t="s">
        <v>215</v>
      </c>
      <c r="E45" t="s">
        <v>466</v>
      </c>
      <c r="F45" s="17">
        <v>2</v>
      </c>
      <c r="G45" s="7" t="s">
        <v>41</v>
      </c>
      <c r="H45">
        <v>16072018</v>
      </c>
      <c r="I45" s="4" t="s">
        <v>193</v>
      </c>
      <c r="J45" s="4" t="s">
        <v>192</v>
      </c>
      <c r="K45" s="4">
        <v>0</v>
      </c>
      <c r="L45" s="4">
        <v>2219</v>
      </c>
      <c r="M45" s="2">
        <v>2219</v>
      </c>
      <c r="N45" s="2">
        <v>0</v>
      </c>
      <c r="O45">
        <v>0</v>
      </c>
      <c r="P45">
        <v>13</v>
      </c>
      <c r="Q45" t="s">
        <v>157</v>
      </c>
      <c r="R45" t="s">
        <v>158</v>
      </c>
      <c r="S45" t="s">
        <v>159</v>
      </c>
      <c r="T45" t="s">
        <v>160</v>
      </c>
      <c r="U45" t="s">
        <v>161</v>
      </c>
      <c r="V45" t="s">
        <v>162</v>
      </c>
      <c r="W45">
        <v>1</v>
      </c>
      <c r="X45">
        <v>1</v>
      </c>
      <c r="Y45">
        <v>0</v>
      </c>
    </row>
    <row r="46" spans="1:25" x14ac:dyDescent="0.25">
      <c r="A46" t="s">
        <v>261</v>
      </c>
      <c r="B46" t="s">
        <v>262</v>
      </c>
      <c r="C46" s="4" t="s">
        <v>35</v>
      </c>
      <c r="D46" s="7" t="s">
        <v>215</v>
      </c>
      <c r="E46" t="s">
        <v>467</v>
      </c>
      <c r="F46" s="22">
        <v>2</v>
      </c>
      <c r="G46" s="7" t="s">
        <v>42</v>
      </c>
      <c r="H46">
        <v>16072018</v>
      </c>
      <c r="I46" s="4" t="s">
        <v>194</v>
      </c>
      <c r="J46" s="4" t="s">
        <v>193</v>
      </c>
      <c r="K46" s="4">
        <v>2514</v>
      </c>
      <c r="L46" s="4">
        <v>0</v>
      </c>
      <c r="M46" s="2">
        <v>2514</v>
      </c>
      <c r="N46" s="2">
        <v>2</v>
      </c>
      <c r="O46">
        <v>15</v>
      </c>
      <c r="P46">
        <v>0</v>
      </c>
      <c r="Q46" t="s">
        <v>157</v>
      </c>
      <c r="R46" t="s">
        <v>158</v>
      </c>
      <c r="S46" t="s">
        <v>159</v>
      </c>
      <c r="T46" t="s">
        <v>160</v>
      </c>
      <c r="U46" t="s">
        <v>161</v>
      </c>
      <c r="V46" t="s">
        <v>162</v>
      </c>
      <c r="W46">
        <v>1</v>
      </c>
      <c r="X46">
        <v>1</v>
      </c>
      <c r="Y46">
        <v>0</v>
      </c>
    </row>
    <row r="47" spans="1:25" x14ac:dyDescent="0.25">
      <c r="A47" t="s">
        <v>261</v>
      </c>
      <c r="B47" t="s">
        <v>263</v>
      </c>
      <c r="C47" s="4" t="s">
        <v>36</v>
      </c>
      <c r="D47" s="7" t="s">
        <v>215</v>
      </c>
      <c r="E47" t="s">
        <v>467</v>
      </c>
      <c r="F47" s="22">
        <v>1</v>
      </c>
      <c r="G47" s="7" t="s">
        <v>42</v>
      </c>
      <c r="H47">
        <v>16072018</v>
      </c>
      <c r="I47" s="4" t="s">
        <v>193</v>
      </c>
      <c r="J47" s="4" t="s">
        <v>194</v>
      </c>
      <c r="K47" s="4">
        <v>0</v>
      </c>
      <c r="L47" s="4">
        <v>2381</v>
      </c>
      <c r="M47" s="2">
        <v>2381</v>
      </c>
      <c r="N47" s="2">
        <v>3</v>
      </c>
      <c r="O47">
        <v>0</v>
      </c>
      <c r="P47">
        <v>13</v>
      </c>
      <c r="Q47" t="s">
        <v>155</v>
      </c>
      <c r="R47" t="s">
        <v>156</v>
      </c>
      <c r="S47" t="s">
        <v>152</v>
      </c>
      <c r="T47" t="s">
        <v>151</v>
      </c>
      <c r="U47" t="s">
        <v>153</v>
      </c>
      <c r="V47" t="s">
        <v>154</v>
      </c>
      <c r="W47">
        <v>1</v>
      </c>
      <c r="X47">
        <v>1</v>
      </c>
      <c r="Y47">
        <v>0</v>
      </c>
    </row>
    <row r="48" spans="1:25" x14ac:dyDescent="0.25">
      <c r="A48" t="s">
        <v>264</v>
      </c>
      <c r="B48" t="s">
        <v>265</v>
      </c>
      <c r="C48" s="4" t="s">
        <v>37</v>
      </c>
      <c r="D48" s="7" t="s">
        <v>215</v>
      </c>
      <c r="E48" t="s">
        <v>466</v>
      </c>
      <c r="F48" s="22">
        <v>2</v>
      </c>
      <c r="G48" s="7" t="s">
        <v>42</v>
      </c>
      <c r="H48">
        <v>16072018</v>
      </c>
      <c r="I48" s="4" t="s">
        <v>192</v>
      </c>
      <c r="J48" s="4" t="s">
        <v>193</v>
      </c>
      <c r="K48" s="4">
        <v>1964</v>
      </c>
      <c r="L48" s="4">
        <v>0</v>
      </c>
      <c r="M48" s="2">
        <v>1964</v>
      </c>
      <c r="N48" s="2">
        <v>29</v>
      </c>
      <c r="O48">
        <v>7</v>
      </c>
      <c r="P48">
        <v>0</v>
      </c>
      <c r="Q48" t="s">
        <v>157</v>
      </c>
      <c r="R48" t="s">
        <v>158</v>
      </c>
      <c r="S48" t="s">
        <v>159</v>
      </c>
      <c r="T48" t="s">
        <v>160</v>
      </c>
      <c r="U48" t="s">
        <v>161</v>
      </c>
      <c r="V48" t="s">
        <v>162</v>
      </c>
      <c r="W48">
        <v>1</v>
      </c>
      <c r="X48">
        <v>1</v>
      </c>
      <c r="Y48">
        <v>0</v>
      </c>
    </row>
    <row r="49" spans="1:25" x14ac:dyDescent="0.25">
      <c r="A49" t="s">
        <v>264</v>
      </c>
      <c r="B49" t="s">
        <v>266</v>
      </c>
      <c r="C49" s="4" t="s">
        <v>38</v>
      </c>
      <c r="D49" s="7" t="s">
        <v>215</v>
      </c>
      <c r="E49" t="s">
        <v>467</v>
      </c>
      <c r="F49" s="22">
        <v>1</v>
      </c>
      <c r="G49" s="7" t="s">
        <v>41</v>
      </c>
      <c r="H49">
        <v>16072018</v>
      </c>
      <c r="I49" s="4" t="s">
        <v>194</v>
      </c>
      <c r="J49" s="4" t="s">
        <v>193</v>
      </c>
      <c r="K49" s="4">
        <v>2493</v>
      </c>
      <c r="L49" s="4">
        <v>0</v>
      </c>
      <c r="M49">
        <v>2493</v>
      </c>
      <c r="N49" s="4">
        <v>0</v>
      </c>
      <c r="O49">
        <v>21</v>
      </c>
      <c r="P49">
        <v>0</v>
      </c>
      <c r="Q49" t="s">
        <v>155</v>
      </c>
      <c r="R49" t="s">
        <v>156</v>
      </c>
      <c r="S49" t="s">
        <v>152</v>
      </c>
      <c r="T49" t="s">
        <v>151</v>
      </c>
      <c r="U49" t="s">
        <v>153</v>
      </c>
      <c r="V49" t="s">
        <v>154</v>
      </c>
      <c r="W49">
        <v>1</v>
      </c>
      <c r="X49">
        <v>1</v>
      </c>
      <c r="Y49">
        <v>0</v>
      </c>
    </row>
    <row r="50" spans="1:25" x14ac:dyDescent="0.25">
      <c r="A50" t="s">
        <v>267</v>
      </c>
      <c r="B50" t="s">
        <v>268</v>
      </c>
      <c r="C50" s="4" t="s">
        <v>30</v>
      </c>
      <c r="D50" s="7" t="s">
        <v>222</v>
      </c>
      <c r="E50" t="s">
        <v>467</v>
      </c>
      <c r="F50" s="17">
        <v>1</v>
      </c>
      <c r="G50" s="7" t="s">
        <v>42</v>
      </c>
      <c r="H50">
        <v>17072018</v>
      </c>
      <c r="I50" s="4" t="s">
        <v>193</v>
      </c>
      <c r="J50" s="4" t="s">
        <v>204</v>
      </c>
      <c r="K50" s="4">
        <v>0</v>
      </c>
      <c r="L50" s="4">
        <v>2683</v>
      </c>
      <c r="M50" s="2">
        <v>2683</v>
      </c>
      <c r="N50" s="2">
        <v>1</v>
      </c>
      <c r="O50">
        <v>0</v>
      </c>
      <c r="P50">
        <v>21</v>
      </c>
      <c r="Q50" t="s">
        <v>155</v>
      </c>
      <c r="R50" t="s">
        <v>156</v>
      </c>
      <c r="S50" t="s">
        <v>152</v>
      </c>
      <c r="T50" t="s">
        <v>151</v>
      </c>
      <c r="U50" t="s">
        <v>153</v>
      </c>
      <c r="V50" t="s">
        <v>154</v>
      </c>
      <c r="W50">
        <v>1</v>
      </c>
      <c r="X50">
        <v>1</v>
      </c>
      <c r="Y50">
        <v>0</v>
      </c>
    </row>
    <row r="51" spans="1:25" x14ac:dyDescent="0.25">
      <c r="A51" t="s">
        <v>269</v>
      </c>
      <c r="B51" t="s">
        <v>270</v>
      </c>
      <c r="C51" s="4" t="s">
        <v>32</v>
      </c>
      <c r="D51" s="7" t="s">
        <v>222</v>
      </c>
      <c r="E51" t="s">
        <v>467</v>
      </c>
      <c r="F51" s="17">
        <v>2</v>
      </c>
      <c r="G51" s="7" t="s">
        <v>42</v>
      </c>
      <c r="H51">
        <v>17072018</v>
      </c>
      <c r="I51" s="4" t="s">
        <v>204</v>
      </c>
      <c r="J51" s="4" t="s">
        <v>193</v>
      </c>
      <c r="K51" s="4">
        <v>1228</v>
      </c>
      <c r="L51" s="4">
        <v>0</v>
      </c>
      <c r="M51" s="2">
        <v>1228</v>
      </c>
      <c r="N51" s="2">
        <v>22</v>
      </c>
      <c r="O51">
        <v>8</v>
      </c>
      <c r="P51">
        <v>0</v>
      </c>
      <c r="Q51" t="s">
        <v>157</v>
      </c>
      <c r="R51" t="s">
        <v>158</v>
      </c>
      <c r="S51" t="s">
        <v>159</v>
      </c>
      <c r="T51" t="s">
        <v>160</v>
      </c>
      <c r="U51" t="s">
        <v>161</v>
      </c>
      <c r="V51" t="s">
        <v>162</v>
      </c>
      <c r="W51">
        <v>1</v>
      </c>
      <c r="X51">
        <v>1</v>
      </c>
      <c r="Y51">
        <v>0</v>
      </c>
    </row>
    <row r="52" spans="1:25" x14ac:dyDescent="0.25">
      <c r="A52" t="s">
        <v>271</v>
      </c>
      <c r="B52" t="s">
        <v>272</v>
      </c>
      <c r="C52" s="4" t="s">
        <v>33</v>
      </c>
      <c r="D52" s="7" t="s">
        <v>222</v>
      </c>
      <c r="E52" t="s">
        <v>467</v>
      </c>
      <c r="F52" s="17">
        <v>1</v>
      </c>
      <c r="G52" s="7" t="s">
        <v>41</v>
      </c>
      <c r="H52">
        <v>17072018</v>
      </c>
      <c r="I52" s="4" t="s">
        <v>193</v>
      </c>
      <c r="J52" s="4" t="s">
        <v>204</v>
      </c>
      <c r="K52" s="4">
        <v>0</v>
      </c>
      <c r="L52" s="4">
        <v>1593</v>
      </c>
      <c r="M52" s="2">
        <v>1593</v>
      </c>
      <c r="N52" s="2">
        <v>9</v>
      </c>
      <c r="O52">
        <v>0</v>
      </c>
      <c r="P52">
        <v>12</v>
      </c>
      <c r="Q52" t="s">
        <v>155</v>
      </c>
      <c r="R52" t="s">
        <v>156</v>
      </c>
      <c r="S52" t="s">
        <v>152</v>
      </c>
      <c r="T52" t="s">
        <v>151</v>
      </c>
      <c r="U52" t="s">
        <v>153</v>
      </c>
      <c r="V52" t="s">
        <v>154</v>
      </c>
      <c r="W52">
        <v>1</v>
      </c>
      <c r="X52">
        <v>1</v>
      </c>
      <c r="Y52">
        <v>0</v>
      </c>
    </row>
    <row r="53" spans="1:25" x14ac:dyDescent="0.25">
      <c r="A53" t="s">
        <v>271</v>
      </c>
      <c r="B53" t="s">
        <v>273</v>
      </c>
      <c r="C53" s="4" t="s">
        <v>34</v>
      </c>
      <c r="D53" s="7" t="s">
        <v>222</v>
      </c>
      <c r="E53" t="s">
        <v>467</v>
      </c>
      <c r="F53" s="17">
        <v>2</v>
      </c>
      <c r="G53" s="7" t="s">
        <v>41</v>
      </c>
      <c r="H53">
        <v>17072018</v>
      </c>
      <c r="I53" s="4" t="s">
        <v>204</v>
      </c>
      <c r="J53" s="4" t="s">
        <v>193</v>
      </c>
      <c r="K53" s="4">
        <v>2346</v>
      </c>
      <c r="L53" s="4">
        <v>0</v>
      </c>
      <c r="M53" s="2">
        <v>2346</v>
      </c>
      <c r="N53" s="2">
        <v>1</v>
      </c>
      <c r="O53">
        <v>15</v>
      </c>
      <c r="P53">
        <v>0</v>
      </c>
      <c r="Q53" t="s">
        <v>157</v>
      </c>
      <c r="R53" t="s">
        <v>158</v>
      </c>
      <c r="S53" t="s">
        <v>159</v>
      </c>
      <c r="T53" t="s">
        <v>160</v>
      </c>
      <c r="U53" t="s">
        <v>161</v>
      </c>
      <c r="V53" t="s">
        <v>162</v>
      </c>
      <c r="W53">
        <v>1</v>
      </c>
      <c r="X53">
        <v>1</v>
      </c>
      <c r="Y53">
        <v>0</v>
      </c>
    </row>
    <row r="54" spans="1:25" x14ac:dyDescent="0.25">
      <c r="A54" t="s">
        <v>274</v>
      </c>
      <c r="B54" t="s">
        <v>275</v>
      </c>
      <c r="C54" s="4" t="s">
        <v>35</v>
      </c>
      <c r="D54" s="7" t="s">
        <v>222</v>
      </c>
      <c r="E54" t="s">
        <v>466</v>
      </c>
      <c r="F54" s="22">
        <v>2</v>
      </c>
      <c r="G54" s="7" t="s">
        <v>42</v>
      </c>
      <c r="H54">
        <v>17072018</v>
      </c>
      <c r="I54" s="4" t="s">
        <v>193</v>
      </c>
      <c r="J54" s="4" t="s">
        <v>205</v>
      </c>
      <c r="K54" s="4">
        <v>0</v>
      </c>
      <c r="L54" s="4">
        <v>1903</v>
      </c>
      <c r="M54" s="2">
        <v>1903</v>
      </c>
      <c r="N54" s="2">
        <v>3</v>
      </c>
      <c r="O54">
        <v>0</v>
      </c>
      <c r="P54">
        <v>12</v>
      </c>
      <c r="Q54" t="s">
        <v>157</v>
      </c>
      <c r="R54" t="s">
        <v>158</v>
      </c>
      <c r="S54" t="s">
        <v>159</v>
      </c>
      <c r="T54" t="s">
        <v>160</v>
      </c>
      <c r="U54" t="s">
        <v>161</v>
      </c>
      <c r="V54" t="s">
        <v>162</v>
      </c>
      <c r="W54">
        <v>1</v>
      </c>
      <c r="X54">
        <v>1</v>
      </c>
      <c r="Y54">
        <v>0</v>
      </c>
    </row>
    <row r="55" spans="1:25" x14ac:dyDescent="0.25">
      <c r="A55" t="s">
        <v>274</v>
      </c>
      <c r="B55" t="s">
        <v>276</v>
      </c>
      <c r="C55" s="4" t="s">
        <v>36</v>
      </c>
      <c r="D55" s="7" t="s">
        <v>222</v>
      </c>
      <c r="E55" t="s">
        <v>466</v>
      </c>
      <c r="F55" s="22">
        <v>1</v>
      </c>
      <c r="G55" s="7" t="s">
        <v>42</v>
      </c>
      <c r="H55">
        <v>17072018</v>
      </c>
      <c r="I55" s="4" t="s">
        <v>205</v>
      </c>
      <c r="J55" s="4" t="s">
        <v>193</v>
      </c>
      <c r="K55" s="4">
        <v>1645</v>
      </c>
      <c r="L55" s="4">
        <v>0</v>
      </c>
      <c r="M55" s="2">
        <v>1645</v>
      </c>
      <c r="N55" s="2">
        <v>4</v>
      </c>
      <c r="O55">
        <v>7</v>
      </c>
      <c r="P55">
        <v>0</v>
      </c>
      <c r="Q55" t="s">
        <v>155</v>
      </c>
      <c r="R55" t="s">
        <v>156</v>
      </c>
      <c r="S55" t="s">
        <v>152</v>
      </c>
      <c r="T55" t="s">
        <v>151</v>
      </c>
      <c r="U55" t="s">
        <v>153</v>
      </c>
      <c r="V55" t="s">
        <v>154</v>
      </c>
      <c r="W55">
        <v>1</v>
      </c>
      <c r="X55">
        <v>1</v>
      </c>
      <c r="Y55">
        <v>0</v>
      </c>
    </row>
    <row r="56" spans="1:25" x14ac:dyDescent="0.25">
      <c r="A56" t="s">
        <v>277</v>
      </c>
      <c r="B56" t="s">
        <v>278</v>
      </c>
      <c r="C56" s="4" t="s">
        <v>37</v>
      </c>
      <c r="D56" s="7" t="s">
        <v>222</v>
      </c>
      <c r="E56" t="s">
        <v>467</v>
      </c>
      <c r="F56" s="22">
        <v>2</v>
      </c>
      <c r="G56" s="7" t="s">
        <v>42</v>
      </c>
      <c r="H56">
        <v>17072018</v>
      </c>
      <c r="I56" s="4" t="s">
        <v>193</v>
      </c>
      <c r="J56" s="4" t="s">
        <v>204</v>
      </c>
      <c r="K56" s="4">
        <v>0</v>
      </c>
      <c r="L56" s="4">
        <v>2696</v>
      </c>
      <c r="M56" s="2">
        <v>2696</v>
      </c>
      <c r="N56" s="2">
        <v>4</v>
      </c>
      <c r="O56">
        <v>0</v>
      </c>
      <c r="P56">
        <v>18</v>
      </c>
      <c r="Q56" t="s">
        <v>157</v>
      </c>
      <c r="R56" t="s">
        <v>158</v>
      </c>
      <c r="S56" t="s">
        <v>159</v>
      </c>
      <c r="T56" t="s">
        <v>160</v>
      </c>
      <c r="U56" t="s">
        <v>161</v>
      </c>
      <c r="V56" t="s">
        <v>162</v>
      </c>
      <c r="W56">
        <v>1</v>
      </c>
      <c r="X56">
        <v>1</v>
      </c>
      <c r="Y56">
        <v>0</v>
      </c>
    </row>
    <row r="57" spans="1:25" x14ac:dyDescent="0.25">
      <c r="A57" t="s">
        <v>277</v>
      </c>
      <c r="B57" t="s">
        <v>279</v>
      </c>
      <c r="C57" s="4" t="s">
        <v>38</v>
      </c>
      <c r="D57" s="7" t="s">
        <v>222</v>
      </c>
      <c r="E57" t="s">
        <v>466</v>
      </c>
      <c r="F57" s="22">
        <v>1</v>
      </c>
      <c r="G57" s="7" t="s">
        <v>41</v>
      </c>
      <c r="H57">
        <v>17072018</v>
      </c>
      <c r="I57" s="4" t="s">
        <v>193</v>
      </c>
      <c r="J57" s="4" t="s">
        <v>205</v>
      </c>
      <c r="K57" s="4">
        <v>0</v>
      </c>
      <c r="L57" s="4">
        <v>2886</v>
      </c>
      <c r="M57" s="2">
        <v>2886</v>
      </c>
      <c r="N57" s="2">
        <v>4</v>
      </c>
      <c r="O57">
        <v>0</v>
      </c>
      <c r="P57">
        <v>18</v>
      </c>
      <c r="Q57" t="s">
        <v>155</v>
      </c>
      <c r="R57" t="s">
        <v>156</v>
      </c>
      <c r="S57" t="s">
        <v>152</v>
      </c>
      <c r="T57" t="s">
        <v>151</v>
      </c>
      <c r="U57" t="s">
        <v>153</v>
      </c>
      <c r="V57" t="s">
        <v>154</v>
      </c>
      <c r="W57">
        <v>1</v>
      </c>
      <c r="X57">
        <v>1</v>
      </c>
      <c r="Y57">
        <v>0</v>
      </c>
    </row>
    <row r="58" spans="1:25" x14ac:dyDescent="0.25">
      <c r="A58" t="s">
        <v>292</v>
      </c>
      <c r="B58" t="s">
        <v>288</v>
      </c>
      <c r="C58" s="4" t="s">
        <v>30</v>
      </c>
      <c r="D58" s="7" t="s">
        <v>280</v>
      </c>
      <c r="E58" t="s">
        <v>468</v>
      </c>
      <c r="F58" s="17">
        <v>1</v>
      </c>
      <c r="G58" s="7" t="s">
        <v>42</v>
      </c>
      <c r="H58">
        <v>18072018</v>
      </c>
      <c r="I58" s="4" t="s">
        <v>192</v>
      </c>
      <c r="J58" s="4" t="s">
        <v>193</v>
      </c>
      <c r="K58" s="4">
        <v>2842</v>
      </c>
      <c r="L58" s="4">
        <v>0</v>
      </c>
      <c r="M58" s="2">
        <v>2842</v>
      </c>
      <c r="N58" s="2">
        <v>0</v>
      </c>
      <c r="O58" s="2">
        <v>23</v>
      </c>
      <c r="P58">
        <v>0</v>
      </c>
      <c r="Q58" t="s">
        <v>155</v>
      </c>
      <c r="R58" t="s">
        <v>156</v>
      </c>
      <c r="S58" t="s">
        <v>152</v>
      </c>
      <c r="T58" t="s">
        <v>151</v>
      </c>
      <c r="U58" t="s">
        <v>153</v>
      </c>
      <c r="V58" t="s">
        <v>154</v>
      </c>
      <c r="W58">
        <v>1</v>
      </c>
      <c r="X58">
        <v>1</v>
      </c>
      <c r="Y58">
        <v>0</v>
      </c>
    </row>
    <row r="59" spans="1:25" x14ac:dyDescent="0.25">
      <c r="A59" t="s">
        <v>292</v>
      </c>
      <c r="B59" t="s">
        <v>287</v>
      </c>
      <c r="C59" s="4" t="s">
        <v>32</v>
      </c>
      <c r="D59" s="7" t="s">
        <v>280</v>
      </c>
      <c r="E59" t="s">
        <v>468</v>
      </c>
      <c r="F59" s="17">
        <v>2</v>
      </c>
      <c r="G59" s="7" t="s">
        <v>42</v>
      </c>
      <c r="H59">
        <v>18072018</v>
      </c>
      <c r="I59" s="4" t="s">
        <v>193</v>
      </c>
      <c r="J59" s="4" t="s">
        <v>192</v>
      </c>
      <c r="K59" s="4">
        <v>0</v>
      </c>
      <c r="L59" s="4">
        <v>1489</v>
      </c>
      <c r="M59" s="2">
        <v>1489</v>
      </c>
      <c r="N59" s="2">
        <v>8</v>
      </c>
      <c r="O59" s="2">
        <v>0</v>
      </c>
      <c r="P59">
        <v>12</v>
      </c>
      <c r="Q59" t="s">
        <v>157</v>
      </c>
      <c r="R59" t="s">
        <v>158</v>
      </c>
      <c r="S59" t="s">
        <v>159</v>
      </c>
      <c r="T59" t="s">
        <v>160</v>
      </c>
      <c r="U59" t="s">
        <v>161</v>
      </c>
      <c r="V59" t="s">
        <v>162</v>
      </c>
      <c r="W59">
        <v>1</v>
      </c>
      <c r="X59">
        <v>1</v>
      </c>
      <c r="Y59">
        <v>0</v>
      </c>
    </row>
    <row r="60" spans="1:25" x14ac:dyDescent="0.25">
      <c r="A60" t="s">
        <v>291</v>
      </c>
      <c r="B60" t="s">
        <v>290</v>
      </c>
      <c r="C60" s="4" t="s">
        <v>33</v>
      </c>
      <c r="D60" s="7" t="s">
        <v>280</v>
      </c>
      <c r="E60" t="s">
        <v>468</v>
      </c>
      <c r="F60" s="17">
        <v>1</v>
      </c>
      <c r="G60" s="7" t="s">
        <v>41</v>
      </c>
      <c r="H60">
        <v>18072018</v>
      </c>
      <c r="I60" s="4" t="s">
        <v>192</v>
      </c>
      <c r="J60" s="4" t="s">
        <v>193</v>
      </c>
      <c r="K60" s="4">
        <v>2378</v>
      </c>
      <c r="L60" s="4">
        <v>0</v>
      </c>
      <c r="M60" s="2">
        <v>2378</v>
      </c>
      <c r="N60" s="2">
        <v>0</v>
      </c>
      <c r="O60" s="2">
        <v>20</v>
      </c>
      <c r="P60">
        <v>0</v>
      </c>
      <c r="Q60" t="s">
        <v>155</v>
      </c>
      <c r="R60" t="s">
        <v>156</v>
      </c>
      <c r="S60" t="s">
        <v>152</v>
      </c>
      <c r="T60" t="s">
        <v>151</v>
      </c>
      <c r="U60" t="s">
        <v>153</v>
      </c>
      <c r="V60" t="s">
        <v>154</v>
      </c>
      <c r="W60">
        <v>1</v>
      </c>
      <c r="X60">
        <v>1</v>
      </c>
      <c r="Y60">
        <v>0</v>
      </c>
    </row>
    <row r="61" spans="1:25" x14ac:dyDescent="0.25">
      <c r="A61" t="s">
        <v>291</v>
      </c>
      <c r="B61" t="s">
        <v>289</v>
      </c>
      <c r="C61" s="4" t="s">
        <v>34</v>
      </c>
      <c r="D61" s="7" t="s">
        <v>280</v>
      </c>
      <c r="E61" t="s">
        <v>468</v>
      </c>
      <c r="F61" s="17">
        <v>2</v>
      </c>
      <c r="G61" s="7" t="s">
        <v>41</v>
      </c>
      <c r="H61">
        <v>18072018</v>
      </c>
      <c r="I61" s="4" t="s">
        <v>193</v>
      </c>
      <c r="J61" s="4" t="s">
        <v>192</v>
      </c>
      <c r="K61" s="4">
        <v>0</v>
      </c>
      <c r="L61" s="4">
        <v>2750</v>
      </c>
      <c r="M61" s="2">
        <v>2750</v>
      </c>
      <c r="N61" s="2">
        <v>0</v>
      </c>
      <c r="O61" s="2">
        <v>0</v>
      </c>
      <c r="P61">
        <v>20</v>
      </c>
      <c r="Q61" t="s">
        <v>157</v>
      </c>
      <c r="R61" t="s">
        <v>158</v>
      </c>
      <c r="S61" t="s">
        <v>159</v>
      </c>
      <c r="T61" t="s">
        <v>160</v>
      </c>
      <c r="U61" t="s">
        <v>161</v>
      </c>
      <c r="V61" t="s">
        <v>162</v>
      </c>
      <c r="W61">
        <v>1</v>
      </c>
      <c r="X61">
        <v>1</v>
      </c>
      <c r="Y61">
        <v>0</v>
      </c>
    </row>
    <row r="62" spans="1:25" x14ac:dyDescent="0.25">
      <c r="A62" t="s">
        <v>294</v>
      </c>
      <c r="B62" t="s">
        <v>281</v>
      </c>
      <c r="C62" s="4" t="s">
        <v>35</v>
      </c>
      <c r="D62" s="7" t="s">
        <v>280</v>
      </c>
      <c r="E62" t="s">
        <v>469</v>
      </c>
      <c r="F62" s="22">
        <v>2</v>
      </c>
      <c r="G62" s="7" t="s">
        <v>42</v>
      </c>
      <c r="H62">
        <v>18072018</v>
      </c>
      <c r="I62" s="4" t="s">
        <v>194</v>
      </c>
      <c r="J62" s="4" t="s">
        <v>193</v>
      </c>
      <c r="K62" s="4">
        <v>4177</v>
      </c>
      <c r="L62" s="4">
        <v>0</v>
      </c>
      <c r="M62" s="2">
        <v>4177</v>
      </c>
      <c r="N62" s="4">
        <v>0</v>
      </c>
      <c r="O62" s="2">
        <v>20</v>
      </c>
      <c r="P62">
        <v>0</v>
      </c>
      <c r="Q62" t="s">
        <v>157</v>
      </c>
      <c r="R62" t="s">
        <v>158</v>
      </c>
      <c r="S62" t="s">
        <v>159</v>
      </c>
      <c r="T62" t="s">
        <v>160</v>
      </c>
      <c r="U62" t="s">
        <v>161</v>
      </c>
      <c r="V62" t="s">
        <v>162</v>
      </c>
      <c r="W62">
        <v>1</v>
      </c>
      <c r="X62">
        <v>1</v>
      </c>
      <c r="Y62">
        <v>0</v>
      </c>
    </row>
    <row r="63" spans="1:25" x14ac:dyDescent="0.25">
      <c r="A63" t="s">
        <v>294</v>
      </c>
      <c r="B63" t="s">
        <v>282</v>
      </c>
      <c r="C63" s="4" t="s">
        <v>36</v>
      </c>
      <c r="D63" s="7" t="s">
        <v>280</v>
      </c>
      <c r="E63" t="s">
        <v>469</v>
      </c>
      <c r="F63" s="22">
        <v>1</v>
      </c>
      <c r="G63" s="7" t="s">
        <v>42</v>
      </c>
      <c r="H63">
        <v>18072018</v>
      </c>
      <c r="I63" s="4" t="s">
        <v>193</v>
      </c>
      <c r="J63" s="4" t="s">
        <v>194</v>
      </c>
      <c r="K63" s="4">
        <v>0</v>
      </c>
      <c r="L63" s="4">
        <v>3975</v>
      </c>
      <c r="M63" s="2">
        <v>3975</v>
      </c>
      <c r="N63" s="2">
        <v>0</v>
      </c>
      <c r="O63" s="4">
        <v>0</v>
      </c>
      <c r="P63">
        <v>18</v>
      </c>
      <c r="Q63" t="s">
        <v>155</v>
      </c>
      <c r="R63" t="s">
        <v>156</v>
      </c>
      <c r="S63" t="s">
        <v>152</v>
      </c>
      <c r="T63" t="s">
        <v>151</v>
      </c>
      <c r="U63" t="s">
        <v>153</v>
      </c>
      <c r="V63" t="s">
        <v>154</v>
      </c>
      <c r="W63">
        <v>1</v>
      </c>
      <c r="X63">
        <v>1</v>
      </c>
      <c r="Y63">
        <v>0</v>
      </c>
    </row>
    <row r="64" spans="1:25" x14ac:dyDescent="0.25">
      <c r="A64" t="s">
        <v>293</v>
      </c>
      <c r="B64" t="s">
        <v>283</v>
      </c>
      <c r="C64" s="4" t="s">
        <v>37</v>
      </c>
      <c r="D64" s="7" t="s">
        <v>280</v>
      </c>
      <c r="E64" t="s">
        <v>468</v>
      </c>
      <c r="F64" s="22">
        <v>2</v>
      </c>
      <c r="G64" s="7" t="s">
        <v>42</v>
      </c>
      <c r="H64">
        <v>18072018</v>
      </c>
      <c r="I64" s="4" t="s">
        <v>192</v>
      </c>
      <c r="J64" s="4" t="s">
        <v>193</v>
      </c>
      <c r="K64" s="4">
        <v>3077</v>
      </c>
      <c r="L64" s="4">
        <v>0</v>
      </c>
      <c r="M64" s="2">
        <v>3077</v>
      </c>
      <c r="N64" s="2">
        <v>0</v>
      </c>
      <c r="O64" s="2">
        <v>34</v>
      </c>
      <c r="P64">
        <v>0</v>
      </c>
      <c r="Q64" t="s">
        <v>157</v>
      </c>
      <c r="R64" t="s">
        <v>158</v>
      </c>
      <c r="S64" t="s">
        <v>159</v>
      </c>
      <c r="T64" t="s">
        <v>160</v>
      </c>
      <c r="U64" t="s">
        <v>161</v>
      </c>
      <c r="V64" t="s">
        <v>162</v>
      </c>
      <c r="W64">
        <v>1</v>
      </c>
      <c r="X64">
        <v>1</v>
      </c>
      <c r="Y64">
        <v>0</v>
      </c>
    </row>
    <row r="65" spans="1:25" x14ac:dyDescent="0.25">
      <c r="A65" s="32" t="s">
        <v>293</v>
      </c>
      <c r="B65" t="s">
        <v>284</v>
      </c>
      <c r="C65" s="4" t="s">
        <v>38</v>
      </c>
      <c r="D65" s="7" t="s">
        <v>280</v>
      </c>
      <c r="E65" t="s">
        <v>469</v>
      </c>
      <c r="F65" s="22">
        <v>1</v>
      </c>
      <c r="G65" s="7" t="s">
        <v>41</v>
      </c>
      <c r="H65">
        <v>18072018</v>
      </c>
      <c r="I65" s="4" t="s">
        <v>194</v>
      </c>
      <c r="J65" s="4" t="s">
        <v>193</v>
      </c>
      <c r="K65" s="4">
        <v>2832</v>
      </c>
      <c r="L65" s="4">
        <v>0</v>
      </c>
      <c r="M65" s="2">
        <v>2832</v>
      </c>
      <c r="N65" s="2">
        <v>1</v>
      </c>
      <c r="O65" s="2">
        <v>20</v>
      </c>
      <c r="P65">
        <v>0</v>
      </c>
      <c r="Q65" t="s">
        <v>155</v>
      </c>
      <c r="R65" t="s">
        <v>156</v>
      </c>
      <c r="S65" t="s">
        <v>152</v>
      </c>
      <c r="T65" t="s">
        <v>151</v>
      </c>
      <c r="U65" t="s">
        <v>153</v>
      </c>
      <c r="V65" t="s">
        <v>154</v>
      </c>
      <c r="W65">
        <v>1</v>
      </c>
      <c r="X65">
        <v>1</v>
      </c>
      <c r="Y65">
        <v>0</v>
      </c>
    </row>
    <row r="66" spans="1:25" x14ac:dyDescent="0.25">
      <c r="A66" t="s">
        <v>313</v>
      </c>
      <c r="B66" t="s">
        <v>303</v>
      </c>
      <c r="C66" s="4" t="s">
        <v>30</v>
      </c>
      <c r="D66" s="7" t="s">
        <v>299</v>
      </c>
      <c r="E66" t="s">
        <v>469</v>
      </c>
      <c r="F66" s="17">
        <v>1</v>
      </c>
      <c r="G66" s="7" t="s">
        <v>42</v>
      </c>
      <c r="H66">
        <v>19072018</v>
      </c>
      <c r="I66" s="4" t="s">
        <v>193</v>
      </c>
      <c r="J66" s="4" t="s">
        <v>204</v>
      </c>
      <c r="K66" s="4">
        <v>0</v>
      </c>
      <c r="L66" s="4">
        <v>3025</v>
      </c>
      <c r="M66">
        <v>3025</v>
      </c>
      <c r="N66" s="2">
        <v>1</v>
      </c>
      <c r="O66">
        <v>0</v>
      </c>
      <c r="P66">
        <v>20</v>
      </c>
      <c r="Q66" t="s">
        <v>155</v>
      </c>
      <c r="R66" t="s">
        <v>156</v>
      </c>
      <c r="S66" t="s">
        <v>152</v>
      </c>
      <c r="T66" t="s">
        <v>151</v>
      </c>
      <c r="U66" t="s">
        <v>153</v>
      </c>
      <c r="V66" t="s">
        <v>154</v>
      </c>
      <c r="W66">
        <v>1</v>
      </c>
      <c r="X66">
        <v>1</v>
      </c>
      <c r="Y66">
        <v>0</v>
      </c>
    </row>
    <row r="67" spans="1:25" x14ac:dyDescent="0.25">
      <c r="A67" t="s">
        <v>313</v>
      </c>
      <c r="B67" t="s">
        <v>302</v>
      </c>
      <c r="C67" s="4" t="s">
        <v>32</v>
      </c>
      <c r="D67" s="7" t="s">
        <v>299</v>
      </c>
      <c r="E67" t="s">
        <v>469</v>
      </c>
      <c r="F67" s="17">
        <v>2</v>
      </c>
      <c r="G67" s="7" t="s">
        <v>42</v>
      </c>
      <c r="H67">
        <v>19072018</v>
      </c>
      <c r="I67" s="4" t="s">
        <v>204</v>
      </c>
      <c r="J67" s="4" t="s">
        <v>193</v>
      </c>
      <c r="K67" s="4">
        <v>3129</v>
      </c>
      <c r="L67" s="4">
        <v>0</v>
      </c>
      <c r="M67">
        <v>3129</v>
      </c>
      <c r="N67" s="2">
        <v>0</v>
      </c>
      <c r="O67">
        <v>16</v>
      </c>
      <c r="P67">
        <v>0</v>
      </c>
      <c r="Q67" t="s">
        <v>157</v>
      </c>
      <c r="R67" t="s">
        <v>158</v>
      </c>
      <c r="S67" t="s">
        <v>159</v>
      </c>
      <c r="T67" t="s">
        <v>160</v>
      </c>
      <c r="U67" t="s">
        <v>161</v>
      </c>
      <c r="V67" t="s">
        <v>162</v>
      </c>
      <c r="W67">
        <v>1</v>
      </c>
      <c r="X67">
        <v>1</v>
      </c>
      <c r="Y67">
        <v>0</v>
      </c>
    </row>
    <row r="68" spans="1:25" x14ac:dyDescent="0.25">
      <c r="A68" t="s">
        <v>312</v>
      </c>
      <c r="B68" t="s">
        <v>304</v>
      </c>
      <c r="C68" s="4" t="s">
        <v>33</v>
      </c>
      <c r="D68" s="7" t="s">
        <v>299</v>
      </c>
      <c r="E68" t="s">
        <v>469</v>
      </c>
      <c r="F68" s="17">
        <v>1</v>
      </c>
      <c r="G68" s="7" t="s">
        <v>41</v>
      </c>
      <c r="H68">
        <v>19072018</v>
      </c>
      <c r="I68" s="4" t="s">
        <v>193</v>
      </c>
      <c r="J68" s="4" t="s">
        <v>204</v>
      </c>
      <c r="K68" s="4">
        <v>0</v>
      </c>
      <c r="L68" s="4">
        <v>1678</v>
      </c>
      <c r="M68">
        <v>1678</v>
      </c>
      <c r="N68" s="2">
        <v>6</v>
      </c>
      <c r="O68">
        <v>0</v>
      </c>
      <c r="P68">
        <v>14</v>
      </c>
      <c r="Q68" t="s">
        <v>155</v>
      </c>
      <c r="R68" t="s">
        <v>156</v>
      </c>
      <c r="S68" t="s">
        <v>152</v>
      </c>
      <c r="T68" t="s">
        <v>151</v>
      </c>
      <c r="U68" t="s">
        <v>153</v>
      </c>
      <c r="V68" t="s">
        <v>154</v>
      </c>
      <c r="W68">
        <v>1</v>
      </c>
      <c r="X68">
        <v>1</v>
      </c>
      <c r="Y68">
        <v>0</v>
      </c>
    </row>
    <row r="69" spans="1:25" x14ac:dyDescent="0.25">
      <c r="A69" t="s">
        <v>312</v>
      </c>
      <c r="B69" t="s">
        <v>305</v>
      </c>
      <c r="C69" s="4" t="s">
        <v>34</v>
      </c>
      <c r="D69" s="7" t="s">
        <v>299</v>
      </c>
      <c r="E69" t="s">
        <v>469</v>
      </c>
      <c r="F69" s="17">
        <v>2</v>
      </c>
      <c r="G69" s="7" t="s">
        <v>41</v>
      </c>
      <c r="H69">
        <v>19072018</v>
      </c>
      <c r="I69" s="4" t="s">
        <v>204</v>
      </c>
      <c r="J69" s="4" t="s">
        <v>193</v>
      </c>
      <c r="K69" s="4">
        <v>3197</v>
      </c>
      <c r="L69" s="4">
        <v>0</v>
      </c>
      <c r="M69">
        <v>3197</v>
      </c>
      <c r="N69" s="2">
        <v>0</v>
      </c>
      <c r="O69">
        <v>20</v>
      </c>
      <c r="P69">
        <v>0</v>
      </c>
      <c r="Q69" t="s">
        <v>157</v>
      </c>
      <c r="R69" t="s">
        <v>158</v>
      </c>
      <c r="S69" t="s">
        <v>159</v>
      </c>
      <c r="T69" t="s">
        <v>160</v>
      </c>
      <c r="U69" t="s">
        <v>161</v>
      </c>
      <c r="V69" t="s">
        <v>162</v>
      </c>
      <c r="W69">
        <v>1</v>
      </c>
      <c r="X69">
        <v>1</v>
      </c>
      <c r="Y69">
        <v>0</v>
      </c>
    </row>
    <row r="70" spans="1:25" x14ac:dyDescent="0.25">
      <c r="A70" t="s">
        <v>315</v>
      </c>
      <c r="B70" t="s">
        <v>311</v>
      </c>
      <c r="C70" s="4" t="s">
        <v>35</v>
      </c>
      <c r="D70" s="7" t="s">
        <v>299</v>
      </c>
      <c r="E70" t="s">
        <v>468</v>
      </c>
      <c r="F70" s="22">
        <v>2</v>
      </c>
      <c r="G70" s="7" t="s">
        <v>42</v>
      </c>
      <c r="H70">
        <v>19072018</v>
      </c>
      <c r="I70" s="4" t="s">
        <v>193</v>
      </c>
      <c r="J70" s="4" t="s">
        <v>205</v>
      </c>
      <c r="K70" s="4">
        <v>0</v>
      </c>
      <c r="L70" s="4">
        <v>3143</v>
      </c>
      <c r="M70">
        <v>3143</v>
      </c>
      <c r="N70" s="2">
        <v>0</v>
      </c>
      <c r="O70">
        <v>0</v>
      </c>
      <c r="P70">
        <v>19</v>
      </c>
      <c r="Q70" t="s">
        <v>157</v>
      </c>
      <c r="R70" t="s">
        <v>158</v>
      </c>
      <c r="S70" t="s">
        <v>159</v>
      </c>
      <c r="T70" t="s">
        <v>160</v>
      </c>
      <c r="U70" t="s">
        <v>161</v>
      </c>
      <c r="V70" t="s">
        <v>162</v>
      </c>
      <c r="W70">
        <v>1</v>
      </c>
      <c r="X70">
        <v>1</v>
      </c>
      <c r="Y70">
        <v>0</v>
      </c>
    </row>
    <row r="71" spans="1:25" x14ac:dyDescent="0.25">
      <c r="A71" t="s">
        <v>315</v>
      </c>
      <c r="B71" t="s">
        <v>310</v>
      </c>
      <c r="C71" s="4" t="s">
        <v>36</v>
      </c>
      <c r="D71" s="7" t="s">
        <v>299</v>
      </c>
      <c r="E71" t="s">
        <v>468</v>
      </c>
      <c r="F71" s="22">
        <v>1</v>
      </c>
      <c r="G71" s="7" t="s">
        <v>42</v>
      </c>
      <c r="H71">
        <v>19072018</v>
      </c>
      <c r="I71" s="4" t="s">
        <v>205</v>
      </c>
      <c r="J71" s="4" t="s">
        <v>193</v>
      </c>
      <c r="K71" s="4">
        <v>2457</v>
      </c>
      <c r="L71" s="4">
        <v>0</v>
      </c>
      <c r="M71">
        <v>2457</v>
      </c>
      <c r="N71" s="2">
        <v>3</v>
      </c>
      <c r="O71">
        <v>10</v>
      </c>
      <c r="P71">
        <v>0</v>
      </c>
      <c r="Q71" t="s">
        <v>155</v>
      </c>
      <c r="R71" t="s">
        <v>156</v>
      </c>
      <c r="S71" t="s">
        <v>152</v>
      </c>
      <c r="T71" t="s">
        <v>151</v>
      </c>
      <c r="U71" t="s">
        <v>153</v>
      </c>
      <c r="V71" t="s">
        <v>154</v>
      </c>
      <c r="W71">
        <v>1</v>
      </c>
      <c r="X71">
        <v>1</v>
      </c>
      <c r="Y71">
        <v>0</v>
      </c>
    </row>
    <row r="72" spans="1:25" x14ac:dyDescent="0.25">
      <c r="A72" t="s">
        <v>314</v>
      </c>
      <c r="B72" t="s">
        <v>308</v>
      </c>
      <c r="C72" s="4" t="s">
        <v>37</v>
      </c>
      <c r="D72" s="7" t="s">
        <v>299</v>
      </c>
      <c r="E72" t="s">
        <v>469</v>
      </c>
      <c r="F72" s="22">
        <v>2</v>
      </c>
      <c r="G72" s="7" t="s">
        <v>42</v>
      </c>
      <c r="H72">
        <v>19072018</v>
      </c>
      <c r="I72" s="4" t="s">
        <v>193</v>
      </c>
      <c r="J72" s="4" t="s">
        <v>204</v>
      </c>
      <c r="K72" s="4">
        <v>0</v>
      </c>
      <c r="L72" s="4">
        <v>3317</v>
      </c>
      <c r="M72">
        <v>3317</v>
      </c>
      <c r="N72" s="2">
        <v>0</v>
      </c>
      <c r="O72">
        <v>0</v>
      </c>
      <c r="P72">
        <v>15</v>
      </c>
      <c r="Q72" t="s">
        <v>157</v>
      </c>
      <c r="R72" t="s">
        <v>158</v>
      </c>
      <c r="S72" t="s">
        <v>159</v>
      </c>
      <c r="T72" t="s">
        <v>160</v>
      </c>
      <c r="U72" t="s">
        <v>161</v>
      </c>
      <c r="V72" t="s">
        <v>162</v>
      </c>
      <c r="W72">
        <v>1</v>
      </c>
      <c r="X72">
        <v>1</v>
      </c>
      <c r="Y72">
        <v>0</v>
      </c>
    </row>
    <row r="73" spans="1:25" x14ac:dyDescent="0.25">
      <c r="A73" t="s">
        <v>314</v>
      </c>
      <c r="B73" t="s">
        <v>307</v>
      </c>
      <c r="C73" s="4" t="s">
        <v>38</v>
      </c>
      <c r="D73" s="7" t="s">
        <v>299</v>
      </c>
      <c r="E73" t="s">
        <v>468</v>
      </c>
      <c r="F73" s="22">
        <v>1</v>
      </c>
      <c r="G73" s="7" t="s">
        <v>41</v>
      </c>
      <c r="H73">
        <v>19072018</v>
      </c>
      <c r="I73" s="4" t="s">
        <v>193</v>
      </c>
      <c r="J73" s="4" t="s">
        <v>205</v>
      </c>
      <c r="K73" s="4">
        <v>0</v>
      </c>
      <c r="L73" s="4">
        <v>2237</v>
      </c>
      <c r="M73">
        <v>2237</v>
      </c>
      <c r="N73" s="2">
        <v>1</v>
      </c>
      <c r="O73">
        <v>0</v>
      </c>
      <c r="P73">
        <v>19</v>
      </c>
      <c r="Q73" t="s">
        <v>155</v>
      </c>
      <c r="R73" t="s">
        <v>156</v>
      </c>
      <c r="S73" t="s">
        <v>152</v>
      </c>
      <c r="T73" t="s">
        <v>151</v>
      </c>
      <c r="U73" t="s">
        <v>153</v>
      </c>
      <c r="V73" t="s">
        <v>154</v>
      </c>
      <c r="W73">
        <v>1</v>
      </c>
      <c r="X73">
        <v>1</v>
      </c>
      <c r="Y73">
        <v>0</v>
      </c>
    </row>
    <row r="74" spans="1:25" x14ac:dyDescent="0.25">
      <c r="A74" t="s">
        <v>344</v>
      </c>
      <c r="B74" t="s">
        <v>336</v>
      </c>
      <c r="C74" s="4" t="s">
        <v>30</v>
      </c>
      <c r="D74" s="7" t="s">
        <v>329</v>
      </c>
      <c r="E74" s="2" t="s">
        <v>470</v>
      </c>
      <c r="F74" s="17">
        <v>1</v>
      </c>
      <c r="G74" s="7" t="s">
        <v>42</v>
      </c>
      <c r="H74">
        <v>20072018</v>
      </c>
      <c r="I74" s="4" t="s">
        <v>192</v>
      </c>
      <c r="J74" s="4" t="s">
        <v>325</v>
      </c>
      <c r="K74" s="4">
        <v>1039</v>
      </c>
      <c r="L74" s="4">
        <v>1036</v>
      </c>
      <c r="M74">
        <v>2075</v>
      </c>
      <c r="N74" s="4">
        <v>2</v>
      </c>
      <c r="O74">
        <v>8</v>
      </c>
      <c r="P74">
        <v>10</v>
      </c>
      <c r="Q74" t="s">
        <v>155</v>
      </c>
      <c r="R74" t="s">
        <v>156</v>
      </c>
      <c r="S74" t="s">
        <v>152</v>
      </c>
      <c r="T74" t="s">
        <v>151</v>
      </c>
      <c r="U74" t="s">
        <v>153</v>
      </c>
      <c r="V74" t="s">
        <v>154</v>
      </c>
      <c r="W74">
        <v>1</v>
      </c>
      <c r="X74">
        <v>1</v>
      </c>
      <c r="Y74">
        <v>0</v>
      </c>
    </row>
    <row r="75" spans="1:25" x14ac:dyDescent="0.25">
      <c r="A75" t="s">
        <v>344</v>
      </c>
      <c r="B75" t="s">
        <v>337</v>
      </c>
      <c r="C75" s="4" t="s">
        <v>32</v>
      </c>
      <c r="D75" s="7" t="s">
        <v>329</v>
      </c>
      <c r="E75" s="2" t="s">
        <v>470</v>
      </c>
      <c r="F75" s="17">
        <v>2</v>
      </c>
      <c r="G75" s="7" t="s">
        <v>42</v>
      </c>
      <c r="H75">
        <v>20072018</v>
      </c>
      <c r="I75" s="4" t="s">
        <v>325</v>
      </c>
      <c r="J75" s="4" t="s">
        <v>192</v>
      </c>
      <c r="K75" s="4">
        <v>1074</v>
      </c>
      <c r="L75" s="4">
        <v>963</v>
      </c>
      <c r="M75">
        <v>2037</v>
      </c>
      <c r="N75" s="4">
        <v>0</v>
      </c>
      <c r="O75">
        <v>12</v>
      </c>
      <c r="P75">
        <v>8</v>
      </c>
      <c r="Q75" t="s">
        <v>157</v>
      </c>
      <c r="R75" t="s">
        <v>158</v>
      </c>
      <c r="S75" t="s">
        <v>159</v>
      </c>
      <c r="T75" t="s">
        <v>160</v>
      </c>
      <c r="U75" t="s">
        <v>161</v>
      </c>
      <c r="V75" t="s">
        <v>162</v>
      </c>
      <c r="W75">
        <v>1</v>
      </c>
      <c r="X75">
        <v>1</v>
      </c>
      <c r="Y75">
        <v>0</v>
      </c>
    </row>
    <row r="76" spans="1:25" x14ac:dyDescent="0.25">
      <c r="A76" t="s">
        <v>343</v>
      </c>
      <c r="B76" t="s">
        <v>338</v>
      </c>
      <c r="C76" s="4" t="s">
        <v>33</v>
      </c>
      <c r="D76" s="7" t="s">
        <v>329</v>
      </c>
      <c r="E76" s="2" t="s">
        <v>470</v>
      </c>
      <c r="F76" s="17">
        <v>1</v>
      </c>
      <c r="G76" s="7" t="s">
        <v>41</v>
      </c>
      <c r="H76">
        <v>20072018</v>
      </c>
      <c r="I76" s="4" t="s">
        <v>192</v>
      </c>
      <c r="J76" s="4" t="s">
        <v>325</v>
      </c>
      <c r="K76" s="4">
        <v>1195</v>
      </c>
      <c r="L76" s="4">
        <v>587</v>
      </c>
      <c r="M76">
        <v>1782</v>
      </c>
      <c r="N76" s="4">
        <v>2</v>
      </c>
      <c r="O76">
        <v>10</v>
      </c>
      <c r="P76">
        <v>6</v>
      </c>
      <c r="Q76" t="s">
        <v>155</v>
      </c>
      <c r="R76" t="s">
        <v>156</v>
      </c>
      <c r="S76" t="s">
        <v>152</v>
      </c>
      <c r="T76" t="s">
        <v>151</v>
      </c>
      <c r="U76" t="s">
        <v>153</v>
      </c>
      <c r="V76" t="s">
        <v>154</v>
      </c>
      <c r="W76">
        <v>1</v>
      </c>
      <c r="X76">
        <v>1</v>
      </c>
      <c r="Y76">
        <v>0</v>
      </c>
    </row>
    <row r="77" spans="1:25" x14ac:dyDescent="0.25">
      <c r="A77" t="s">
        <v>343</v>
      </c>
      <c r="B77" t="s">
        <v>339</v>
      </c>
      <c r="C77" s="4" t="s">
        <v>34</v>
      </c>
      <c r="D77" s="7" t="s">
        <v>329</v>
      </c>
      <c r="E77" s="2" t="s">
        <v>470</v>
      </c>
      <c r="F77" s="17">
        <v>2</v>
      </c>
      <c r="G77" s="7" t="s">
        <v>41</v>
      </c>
      <c r="H77">
        <v>20072018</v>
      </c>
      <c r="I77" s="4" t="s">
        <v>325</v>
      </c>
      <c r="J77" s="4" t="s">
        <v>192</v>
      </c>
      <c r="K77" s="4">
        <v>802</v>
      </c>
      <c r="L77" s="4">
        <v>1233</v>
      </c>
      <c r="M77">
        <v>2035</v>
      </c>
      <c r="N77" s="4">
        <v>0</v>
      </c>
      <c r="O77">
        <v>8</v>
      </c>
      <c r="P77">
        <v>23</v>
      </c>
      <c r="Q77" t="s">
        <v>157</v>
      </c>
      <c r="R77" t="s">
        <v>158</v>
      </c>
      <c r="S77" t="s">
        <v>159</v>
      </c>
      <c r="T77" t="s">
        <v>160</v>
      </c>
      <c r="U77" t="s">
        <v>161</v>
      </c>
      <c r="V77" t="s">
        <v>162</v>
      </c>
      <c r="W77">
        <v>1</v>
      </c>
      <c r="X77">
        <v>1</v>
      </c>
      <c r="Y77">
        <v>0</v>
      </c>
    </row>
    <row r="78" spans="1:25" x14ac:dyDescent="0.25">
      <c r="A78" t="s">
        <v>342</v>
      </c>
      <c r="B78" t="s">
        <v>340</v>
      </c>
      <c r="C78" s="4" t="s">
        <v>35</v>
      </c>
      <c r="D78" s="7" t="s">
        <v>329</v>
      </c>
      <c r="E78" s="2" t="s">
        <v>470</v>
      </c>
      <c r="F78" s="22">
        <v>2</v>
      </c>
      <c r="G78" s="7" t="s">
        <v>42</v>
      </c>
      <c r="H78">
        <v>20072018</v>
      </c>
      <c r="I78" s="4" t="s">
        <v>194</v>
      </c>
      <c r="J78" s="4" t="s">
        <v>205</v>
      </c>
      <c r="K78" s="4">
        <v>1035</v>
      </c>
      <c r="L78" s="4">
        <v>1188</v>
      </c>
      <c r="M78">
        <v>2223</v>
      </c>
      <c r="N78" s="4">
        <v>0</v>
      </c>
      <c r="O78">
        <v>11</v>
      </c>
      <c r="P78">
        <v>11</v>
      </c>
      <c r="Q78" t="s">
        <v>157</v>
      </c>
      <c r="R78" t="s">
        <v>158</v>
      </c>
      <c r="S78" t="s">
        <v>159</v>
      </c>
      <c r="T78" t="s">
        <v>160</v>
      </c>
      <c r="U78" t="s">
        <v>161</v>
      </c>
      <c r="V78" t="s">
        <v>162</v>
      </c>
      <c r="W78">
        <v>1</v>
      </c>
      <c r="X78">
        <v>1</v>
      </c>
      <c r="Y78">
        <v>0</v>
      </c>
    </row>
    <row r="79" spans="1:25" x14ac:dyDescent="0.25">
      <c r="A79" t="s">
        <v>342</v>
      </c>
      <c r="B79" t="s">
        <v>340</v>
      </c>
      <c r="C79" s="4" t="s">
        <v>36</v>
      </c>
      <c r="D79" s="7" t="s">
        <v>329</v>
      </c>
      <c r="E79" s="2" t="s">
        <v>470</v>
      </c>
      <c r="F79" s="22">
        <v>1</v>
      </c>
      <c r="G79" s="7" t="s">
        <v>42</v>
      </c>
      <c r="H79">
        <v>20072018</v>
      </c>
      <c r="I79" s="4" t="s">
        <v>205</v>
      </c>
      <c r="J79" s="4" t="s">
        <v>194</v>
      </c>
      <c r="K79" s="4">
        <v>1087</v>
      </c>
      <c r="L79" s="4">
        <v>1078</v>
      </c>
      <c r="M79">
        <v>2165</v>
      </c>
      <c r="N79" s="4">
        <v>0</v>
      </c>
      <c r="O79">
        <v>7</v>
      </c>
      <c r="P79">
        <v>13</v>
      </c>
      <c r="Q79" t="s">
        <v>155</v>
      </c>
      <c r="R79" t="s">
        <v>156</v>
      </c>
      <c r="S79" t="s">
        <v>152</v>
      </c>
      <c r="T79" t="s">
        <v>151</v>
      </c>
      <c r="U79" t="s">
        <v>153</v>
      </c>
      <c r="V79" t="s">
        <v>154</v>
      </c>
      <c r="W79">
        <v>1</v>
      </c>
      <c r="X79">
        <v>1</v>
      </c>
      <c r="Y79">
        <v>0</v>
      </c>
    </row>
    <row r="80" spans="1:25" x14ac:dyDescent="0.25">
      <c r="A80" t="s">
        <v>341</v>
      </c>
      <c r="B80" t="s">
        <v>331</v>
      </c>
      <c r="C80" s="4" t="s">
        <v>37</v>
      </c>
      <c r="D80" s="7" t="s">
        <v>329</v>
      </c>
      <c r="E80" s="2" t="s">
        <v>470</v>
      </c>
      <c r="F80" s="22">
        <v>2</v>
      </c>
      <c r="G80" s="7" t="s">
        <v>42</v>
      </c>
      <c r="H80">
        <v>20072018</v>
      </c>
      <c r="I80" s="4" t="s">
        <v>192</v>
      </c>
      <c r="J80" s="4" t="s">
        <v>325</v>
      </c>
      <c r="K80" s="4">
        <v>1143</v>
      </c>
      <c r="L80" s="4">
        <v>1288</v>
      </c>
      <c r="M80">
        <v>2431</v>
      </c>
      <c r="N80" s="4">
        <v>0</v>
      </c>
      <c r="O80">
        <v>17</v>
      </c>
      <c r="P80">
        <v>10</v>
      </c>
      <c r="Q80" t="s">
        <v>157</v>
      </c>
      <c r="R80" t="s">
        <v>158</v>
      </c>
      <c r="S80" t="s">
        <v>159</v>
      </c>
      <c r="T80" t="s">
        <v>160</v>
      </c>
      <c r="U80" t="s">
        <v>161</v>
      </c>
      <c r="V80" t="s">
        <v>162</v>
      </c>
      <c r="W80">
        <v>1</v>
      </c>
      <c r="X80">
        <v>1</v>
      </c>
      <c r="Y80">
        <v>0</v>
      </c>
    </row>
    <row r="81" spans="1:25" x14ac:dyDescent="0.25">
      <c r="A81" t="s">
        <v>341</v>
      </c>
      <c r="B81" t="s">
        <v>330</v>
      </c>
      <c r="C81" s="4" t="s">
        <v>38</v>
      </c>
      <c r="D81" s="7" t="s">
        <v>329</v>
      </c>
      <c r="E81" s="2" t="s">
        <v>470</v>
      </c>
      <c r="F81" s="22">
        <v>1</v>
      </c>
      <c r="G81" s="7" t="s">
        <v>41</v>
      </c>
      <c r="H81">
        <v>20072018</v>
      </c>
      <c r="I81" s="4" t="s">
        <v>194</v>
      </c>
      <c r="J81" s="4" t="s">
        <v>205</v>
      </c>
      <c r="K81" s="4">
        <v>1327</v>
      </c>
      <c r="L81" s="4">
        <v>638</v>
      </c>
      <c r="M81">
        <v>1965</v>
      </c>
      <c r="N81" s="4">
        <v>10</v>
      </c>
      <c r="O81">
        <v>11</v>
      </c>
      <c r="P81">
        <v>8</v>
      </c>
      <c r="Q81" t="s">
        <v>155</v>
      </c>
      <c r="R81" t="s">
        <v>156</v>
      </c>
      <c r="S81" t="s">
        <v>152</v>
      </c>
      <c r="T81" t="s">
        <v>151</v>
      </c>
      <c r="U81" t="s">
        <v>153</v>
      </c>
      <c r="V81" t="s">
        <v>154</v>
      </c>
      <c r="W81">
        <v>1</v>
      </c>
      <c r="X81">
        <v>1</v>
      </c>
      <c r="Y81">
        <v>0</v>
      </c>
    </row>
    <row r="82" spans="1:25" x14ac:dyDescent="0.25">
      <c r="A82" t="s">
        <v>370</v>
      </c>
      <c r="B82" t="s">
        <v>366</v>
      </c>
      <c r="C82" s="4" t="s">
        <v>30</v>
      </c>
      <c r="D82" s="7" t="s">
        <v>379</v>
      </c>
      <c r="E82" s="2" t="s">
        <v>471</v>
      </c>
      <c r="F82" s="17">
        <v>1</v>
      </c>
      <c r="G82" s="7" t="s">
        <v>41</v>
      </c>
      <c r="H82">
        <v>27072018</v>
      </c>
      <c r="I82" s="4" t="s">
        <v>192</v>
      </c>
      <c r="J82" s="4" t="s">
        <v>325</v>
      </c>
      <c r="K82" s="4">
        <v>1278</v>
      </c>
      <c r="L82" s="4">
        <v>721</v>
      </c>
      <c r="M82" s="4">
        <v>1999</v>
      </c>
      <c r="N82" s="4">
        <v>0</v>
      </c>
      <c r="O82" s="4">
        <v>13</v>
      </c>
      <c r="P82">
        <v>8</v>
      </c>
      <c r="Q82" t="s">
        <v>155</v>
      </c>
      <c r="R82" t="s">
        <v>156</v>
      </c>
      <c r="S82" t="s">
        <v>152</v>
      </c>
      <c r="T82" t="s">
        <v>151</v>
      </c>
      <c r="U82" t="s">
        <v>153</v>
      </c>
      <c r="V82" t="s">
        <v>154</v>
      </c>
      <c r="W82">
        <v>1</v>
      </c>
      <c r="X82">
        <v>1</v>
      </c>
      <c r="Y82">
        <v>0</v>
      </c>
    </row>
    <row r="83" spans="1:25" x14ac:dyDescent="0.25">
      <c r="A83" t="s">
        <v>370</v>
      </c>
      <c r="B83" t="s">
        <v>365</v>
      </c>
      <c r="C83" s="4" t="s">
        <v>32</v>
      </c>
      <c r="D83" s="7" t="s">
        <v>379</v>
      </c>
      <c r="E83" s="2" t="s">
        <v>471</v>
      </c>
      <c r="F83" s="17">
        <v>2</v>
      </c>
      <c r="G83" s="7" t="s">
        <v>41</v>
      </c>
      <c r="H83">
        <v>27072018</v>
      </c>
      <c r="I83" s="4" t="s">
        <v>325</v>
      </c>
      <c r="J83" s="4" t="s">
        <v>192</v>
      </c>
      <c r="K83" s="4">
        <v>859</v>
      </c>
      <c r="L83" s="4">
        <v>1238</v>
      </c>
      <c r="M83" s="4">
        <v>2097</v>
      </c>
      <c r="N83" s="4">
        <v>0</v>
      </c>
      <c r="O83" s="4">
        <v>10</v>
      </c>
      <c r="P83">
        <v>12</v>
      </c>
      <c r="Q83" t="s">
        <v>157</v>
      </c>
      <c r="R83" t="s">
        <v>158</v>
      </c>
      <c r="S83" t="s">
        <v>159</v>
      </c>
      <c r="T83" t="s">
        <v>160</v>
      </c>
      <c r="U83" t="s">
        <v>161</v>
      </c>
      <c r="V83" t="s">
        <v>162</v>
      </c>
      <c r="W83">
        <v>1</v>
      </c>
      <c r="X83">
        <v>1</v>
      </c>
      <c r="Y83">
        <v>0</v>
      </c>
    </row>
    <row r="84" spans="1:25" x14ac:dyDescent="0.25">
      <c r="A84" t="s">
        <v>368</v>
      </c>
      <c r="B84" t="s">
        <v>358</v>
      </c>
      <c r="C84" s="4" t="s">
        <v>33</v>
      </c>
      <c r="D84" s="7" t="s">
        <v>379</v>
      </c>
      <c r="E84" s="2" t="s">
        <v>471</v>
      </c>
      <c r="F84" s="17">
        <v>1</v>
      </c>
      <c r="G84" s="7" t="s">
        <v>42</v>
      </c>
      <c r="H84">
        <v>27072018</v>
      </c>
      <c r="I84" s="4" t="s">
        <v>192</v>
      </c>
      <c r="J84" s="4" t="s">
        <v>325</v>
      </c>
      <c r="K84" s="4">
        <v>1039</v>
      </c>
      <c r="L84" s="4">
        <v>334</v>
      </c>
      <c r="M84" s="4">
        <v>1373</v>
      </c>
      <c r="N84" s="4">
        <v>5</v>
      </c>
      <c r="O84" s="4">
        <v>9</v>
      </c>
      <c r="P84">
        <v>6</v>
      </c>
      <c r="Q84" t="s">
        <v>155</v>
      </c>
      <c r="R84" t="s">
        <v>156</v>
      </c>
      <c r="S84" t="s">
        <v>152</v>
      </c>
      <c r="T84" t="s">
        <v>151</v>
      </c>
      <c r="U84" t="s">
        <v>153</v>
      </c>
      <c r="V84" t="s">
        <v>154</v>
      </c>
      <c r="W84">
        <v>1</v>
      </c>
      <c r="X84">
        <v>1</v>
      </c>
      <c r="Y84">
        <v>0</v>
      </c>
    </row>
    <row r="85" spans="1:25" x14ac:dyDescent="0.25">
      <c r="A85" t="s">
        <v>368</v>
      </c>
      <c r="B85" t="s">
        <v>357</v>
      </c>
      <c r="C85" s="4" t="s">
        <v>34</v>
      </c>
      <c r="D85" s="7" t="s">
        <v>379</v>
      </c>
      <c r="E85" s="2" t="s">
        <v>471</v>
      </c>
      <c r="F85" s="17">
        <v>2</v>
      </c>
      <c r="G85" s="7" t="s">
        <v>42</v>
      </c>
      <c r="H85">
        <v>27072018</v>
      </c>
      <c r="I85" s="4" t="s">
        <v>325</v>
      </c>
      <c r="J85" s="4" t="s">
        <v>192</v>
      </c>
      <c r="K85" s="4">
        <v>1113</v>
      </c>
      <c r="L85" s="4">
        <v>948</v>
      </c>
      <c r="M85" s="4">
        <v>2061</v>
      </c>
      <c r="N85" s="4">
        <v>0</v>
      </c>
      <c r="O85" s="4">
        <v>20</v>
      </c>
      <c r="P85">
        <v>13</v>
      </c>
      <c r="Q85" t="s">
        <v>157</v>
      </c>
      <c r="R85" t="s">
        <v>158</v>
      </c>
      <c r="S85" t="s">
        <v>159</v>
      </c>
      <c r="T85" t="s">
        <v>160</v>
      </c>
      <c r="U85" t="s">
        <v>161</v>
      </c>
      <c r="V85" t="s">
        <v>162</v>
      </c>
      <c r="W85">
        <v>1</v>
      </c>
      <c r="X85">
        <v>1</v>
      </c>
      <c r="Y85">
        <v>0</v>
      </c>
    </row>
    <row r="86" spans="1:25" x14ac:dyDescent="0.25">
      <c r="A86" t="s">
        <v>367</v>
      </c>
      <c r="B86" t="s">
        <v>359</v>
      </c>
      <c r="C86" s="4" t="s">
        <v>35</v>
      </c>
      <c r="D86" s="7" t="s">
        <v>379</v>
      </c>
      <c r="E86" s="2" t="s">
        <v>471</v>
      </c>
      <c r="F86" s="22">
        <v>2</v>
      </c>
      <c r="G86" s="7" t="s">
        <v>41</v>
      </c>
      <c r="H86">
        <v>27072018</v>
      </c>
      <c r="I86" s="4" t="s">
        <v>194</v>
      </c>
      <c r="J86" s="4" t="s">
        <v>205</v>
      </c>
      <c r="K86" s="4"/>
      <c r="L86" s="4"/>
      <c r="M86" s="4">
        <v>0</v>
      </c>
      <c r="N86" s="4"/>
      <c r="O86" s="4">
        <v>7</v>
      </c>
      <c r="P86">
        <v>11</v>
      </c>
      <c r="Q86" t="s">
        <v>157</v>
      </c>
      <c r="R86" t="s">
        <v>158</v>
      </c>
      <c r="S86" t="s">
        <v>159</v>
      </c>
      <c r="T86" t="s">
        <v>160</v>
      </c>
      <c r="U86" t="s">
        <v>161</v>
      </c>
      <c r="V86" t="s">
        <v>162</v>
      </c>
      <c r="W86">
        <v>1</v>
      </c>
      <c r="X86">
        <v>1</v>
      </c>
      <c r="Y86">
        <v>0</v>
      </c>
    </row>
    <row r="87" spans="1:25" x14ac:dyDescent="0.25">
      <c r="A87" t="s">
        <v>367</v>
      </c>
      <c r="B87" t="s">
        <v>360</v>
      </c>
      <c r="C87" s="4" t="s">
        <v>36</v>
      </c>
      <c r="D87" s="7" t="s">
        <v>379</v>
      </c>
      <c r="E87" s="2" t="s">
        <v>471</v>
      </c>
      <c r="F87" s="22">
        <v>1</v>
      </c>
      <c r="G87" s="7" t="s">
        <v>41</v>
      </c>
      <c r="H87">
        <v>27072018</v>
      </c>
      <c r="I87" s="4" t="s">
        <v>205</v>
      </c>
      <c r="J87" s="4" t="s">
        <v>194</v>
      </c>
      <c r="K87" s="4">
        <v>1091</v>
      </c>
      <c r="L87" s="4">
        <v>1110</v>
      </c>
      <c r="M87" s="4">
        <v>2201</v>
      </c>
      <c r="N87" s="4"/>
      <c r="O87" s="4">
        <v>11</v>
      </c>
      <c r="P87">
        <v>12</v>
      </c>
      <c r="Q87" t="s">
        <v>155</v>
      </c>
      <c r="R87" t="s">
        <v>156</v>
      </c>
      <c r="S87" t="s">
        <v>152</v>
      </c>
      <c r="T87" t="s">
        <v>151</v>
      </c>
      <c r="U87" t="s">
        <v>153</v>
      </c>
      <c r="V87" t="s">
        <v>154</v>
      </c>
      <c r="W87">
        <v>1</v>
      </c>
      <c r="X87">
        <v>1</v>
      </c>
      <c r="Y87">
        <v>0</v>
      </c>
    </row>
    <row r="88" spans="1:25" x14ac:dyDescent="0.25">
      <c r="A88" t="s">
        <v>369</v>
      </c>
      <c r="B88" t="s">
        <v>363</v>
      </c>
      <c r="C88" s="4" t="s">
        <v>37</v>
      </c>
      <c r="D88" s="7" t="s">
        <v>379</v>
      </c>
      <c r="E88" s="2" t="s">
        <v>471</v>
      </c>
      <c r="F88" s="22">
        <v>2</v>
      </c>
      <c r="G88" s="7" t="s">
        <v>41</v>
      </c>
      <c r="H88">
        <v>27072018</v>
      </c>
      <c r="I88" s="4" t="s">
        <v>192</v>
      </c>
      <c r="J88" s="4" t="s">
        <v>325</v>
      </c>
      <c r="K88" s="4">
        <v>1131</v>
      </c>
      <c r="L88" s="4">
        <v>1248</v>
      </c>
      <c r="M88" s="4">
        <v>2379</v>
      </c>
      <c r="O88" s="4">
        <v>9</v>
      </c>
      <c r="P88">
        <v>10</v>
      </c>
      <c r="Q88" t="s">
        <v>157</v>
      </c>
      <c r="R88" t="s">
        <v>158</v>
      </c>
      <c r="S88" t="s">
        <v>159</v>
      </c>
      <c r="T88" t="s">
        <v>160</v>
      </c>
      <c r="U88" t="s">
        <v>161</v>
      </c>
      <c r="V88" t="s">
        <v>162</v>
      </c>
      <c r="W88">
        <v>1</v>
      </c>
      <c r="X88">
        <v>1</v>
      </c>
      <c r="Y88">
        <v>0</v>
      </c>
    </row>
    <row r="89" spans="1:25" x14ac:dyDescent="0.25">
      <c r="A89" t="s">
        <v>369</v>
      </c>
      <c r="B89" t="s">
        <v>362</v>
      </c>
      <c r="C89" s="4" t="s">
        <v>38</v>
      </c>
      <c r="D89" s="7" t="s">
        <v>379</v>
      </c>
      <c r="E89" s="2" t="s">
        <v>471</v>
      </c>
      <c r="F89" s="22">
        <v>1</v>
      </c>
      <c r="G89" s="7" t="s">
        <v>42</v>
      </c>
      <c r="H89">
        <v>27072018</v>
      </c>
      <c r="I89" s="4" t="s">
        <v>194</v>
      </c>
      <c r="J89" s="4" t="s">
        <v>205</v>
      </c>
      <c r="K89" s="4">
        <v>1135</v>
      </c>
      <c r="L89" s="4">
        <v>801</v>
      </c>
      <c r="M89" s="4">
        <v>1936</v>
      </c>
      <c r="N89" s="4">
        <v>2</v>
      </c>
      <c r="O89" s="4">
        <v>13</v>
      </c>
      <c r="P89">
        <v>9</v>
      </c>
      <c r="Q89" t="s">
        <v>155</v>
      </c>
      <c r="R89" t="s">
        <v>156</v>
      </c>
      <c r="S89" t="s">
        <v>152</v>
      </c>
      <c r="T89" t="s">
        <v>151</v>
      </c>
      <c r="U89" t="s">
        <v>153</v>
      </c>
      <c r="V89" t="s">
        <v>154</v>
      </c>
      <c r="W89">
        <v>1</v>
      </c>
      <c r="X89">
        <v>1</v>
      </c>
      <c r="Y89">
        <v>0</v>
      </c>
    </row>
    <row r="90" spans="1:25" x14ac:dyDescent="0.25">
      <c r="A90" t="s">
        <v>395</v>
      </c>
      <c r="B90" t="s">
        <v>394</v>
      </c>
      <c r="C90" s="4" t="s">
        <v>30</v>
      </c>
      <c r="D90" s="7" t="s">
        <v>380</v>
      </c>
      <c r="E90" s="40" t="s">
        <v>474</v>
      </c>
      <c r="F90" s="17">
        <v>1</v>
      </c>
      <c r="G90" s="7" t="s">
        <v>41</v>
      </c>
      <c r="H90">
        <v>30072018</v>
      </c>
      <c r="I90" s="4" t="s">
        <v>192</v>
      </c>
      <c r="J90" s="4" t="s">
        <v>193</v>
      </c>
      <c r="K90" s="4">
        <v>3568</v>
      </c>
      <c r="L90" s="4">
        <v>0</v>
      </c>
      <c r="M90" s="2">
        <v>3568</v>
      </c>
      <c r="N90" s="2">
        <v>0</v>
      </c>
      <c r="O90">
        <v>23</v>
      </c>
      <c r="P90">
        <v>0</v>
      </c>
      <c r="Q90" t="s">
        <v>155</v>
      </c>
      <c r="R90" t="s">
        <v>156</v>
      </c>
      <c r="S90" t="s">
        <v>152</v>
      </c>
      <c r="T90" t="s">
        <v>151</v>
      </c>
      <c r="U90" t="s">
        <v>153</v>
      </c>
      <c r="V90" t="s">
        <v>154</v>
      </c>
      <c r="W90">
        <v>1</v>
      </c>
      <c r="X90">
        <v>1</v>
      </c>
      <c r="Y90">
        <v>0</v>
      </c>
    </row>
    <row r="91" spans="1:25" x14ac:dyDescent="0.25">
      <c r="A91" t="s">
        <v>395</v>
      </c>
      <c r="B91" t="s">
        <v>393</v>
      </c>
      <c r="C91" s="4" t="s">
        <v>32</v>
      </c>
      <c r="D91" s="7" t="s">
        <v>380</v>
      </c>
      <c r="E91" s="40" t="s">
        <v>474</v>
      </c>
      <c r="F91" s="17">
        <v>2</v>
      </c>
      <c r="G91" s="7" t="s">
        <v>41</v>
      </c>
      <c r="H91">
        <v>30072018</v>
      </c>
      <c r="I91" s="4" t="s">
        <v>193</v>
      </c>
      <c r="J91" s="4" t="s">
        <v>192</v>
      </c>
      <c r="K91" s="4">
        <v>0</v>
      </c>
      <c r="L91" s="4">
        <v>2518</v>
      </c>
      <c r="M91" s="2">
        <v>2518</v>
      </c>
      <c r="N91" s="2">
        <v>0</v>
      </c>
      <c r="O91">
        <v>0</v>
      </c>
      <c r="P91">
        <v>25</v>
      </c>
      <c r="Q91" t="s">
        <v>157</v>
      </c>
      <c r="R91" t="s">
        <v>158</v>
      </c>
      <c r="S91" t="s">
        <v>159</v>
      </c>
      <c r="T91" t="s">
        <v>160</v>
      </c>
      <c r="U91" t="s">
        <v>161</v>
      </c>
      <c r="V91" t="s">
        <v>162</v>
      </c>
      <c r="W91">
        <v>1</v>
      </c>
      <c r="X91">
        <v>1</v>
      </c>
      <c r="Y91">
        <v>0</v>
      </c>
    </row>
    <row r="92" spans="1:25" x14ac:dyDescent="0.25">
      <c r="A92" t="s">
        <v>392</v>
      </c>
      <c r="B92" t="s">
        <v>389</v>
      </c>
      <c r="C92" s="4" t="s">
        <v>33</v>
      </c>
      <c r="D92" s="7" t="s">
        <v>380</v>
      </c>
      <c r="E92" s="40" t="s">
        <v>474</v>
      </c>
      <c r="F92" s="17">
        <v>1</v>
      </c>
      <c r="G92" s="7" t="s">
        <v>42</v>
      </c>
      <c r="H92">
        <v>30072018</v>
      </c>
      <c r="I92" s="4" t="s">
        <v>192</v>
      </c>
      <c r="J92" s="4" t="s">
        <v>193</v>
      </c>
      <c r="K92" s="4">
        <v>2346</v>
      </c>
      <c r="L92" s="4">
        <v>0</v>
      </c>
      <c r="M92" s="2">
        <v>2346</v>
      </c>
      <c r="N92" s="2">
        <v>2</v>
      </c>
      <c r="O92">
        <v>17</v>
      </c>
      <c r="P92">
        <v>0</v>
      </c>
      <c r="Q92" t="s">
        <v>155</v>
      </c>
      <c r="R92" t="s">
        <v>156</v>
      </c>
      <c r="S92" t="s">
        <v>152</v>
      </c>
      <c r="T92" t="s">
        <v>151</v>
      </c>
      <c r="U92" t="s">
        <v>153</v>
      </c>
      <c r="V92" t="s">
        <v>154</v>
      </c>
      <c r="W92">
        <v>1</v>
      </c>
      <c r="X92">
        <v>1</v>
      </c>
      <c r="Y92">
        <v>0</v>
      </c>
    </row>
    <row r="93" spans="1:25" x14ac:dyDescent="0.25">
      <c r="A93" t="s">
        <v>392</v>
      </c>
      <c r="C93" s="4" t="s">
        <v>34</v>
      </c>
      <c r="D93" s="7" t="s">
        <v>380</v>
      </c>
      <c r="E93" s="40" t="s">
        <v>474</v>
      </c>
      <c r="F93" s="17">
        <v>2</v>
      </c>
      <c r="G93" s="7" t="s">
        <v>42</v>
      </c>
      <c r="H93">
        <v>30072018</v>
      </c>
      <c r="I93" s="4" t="s">
        <v>193</v>
      </c>
      <c r="J93" s="4" t="s">
        <v>192</v>
      </c>
      <c r="K93" s="4">
        <v>0</v>
      </c>
      <c r="L93" s="4">
        <v>2187</v>
      </c>
      <c r="M93" s="2">
        <v>2187</v>
      </c>
      <c r="N93" s="2">
        <v>0</v>
      </c>
      <c r="O93">
        <v>0</v>
      </c>
      <c r="P93">
        <v>21</v>
      </c>
      <c r="Q93" t="s">
        <v>157</v>
      </c>
      <c r="R93" t="s">
        <v>158</v>
      </c>
      <c r="S93" t="s">
        <v>159</v>
      </c>
      <c r="T93" t="s">
        <v>160</v>
      </c>
      <c r="U93" t="s">
        <v>161</v>
      </c>
      <c r="V93" t="s">
        <v>162</v>
      </c>
      <c r="W93">
        <v>1</v>
      </c>
      <c r="X93">
        <v>1</v>
      </c>
      <c r="Y93">
        <v>0</v>
      </c>
    </row>
    <row r="94" spans="1:25" x14ac:dyDescent="0.25">
      <c r="A94" t="s">
        <v>391</v>
      </c>
      <c r="B94" t="s">
        <v>384</v>
      </c>
      <c r="C94" s="4" t="s">
        <v>35</v>
      </c>
      <c r="D94" s="7" t="s">
        <v>380</v>
      </c>
      <c r="E94" s="40" t="s">
        <v>475</v>
      </c>
      <c r="F94" s="22">
        <v>2</v>
      </c>
      <c r="G94" s="7" t="s">
        <v>41</v>
      </c>
      <c r="H94">
        <v>30072018</v>
      </c>
      <c r="I94" s="4" t="s">
        <v>194</v>
      </c>
      <c r="J94" s="4" t="s">
        <v>193</v>
      </c>
      <c r="K94" s="4">
        <v>2847</v>
      </c>
      <c r="L94" s="4">
        <v>0</v>
      </c>
      <c r="M94" s="2">
        <v>2847</v>
      </c>
      <c r="N94" s="4">
        <v>1</v>
      </c>
      <c r="O94">
        <v>20</v>
      </c>
      <c r="P94">
        <v>0</v>
      </c>
      <c r="Q94" t="s">
        <v>157</v>
      </c>
      <c r="R94" t="s">
        <v>158</v>
      </c>
      <c r="S94" t="s">
        <v>159</v>
      </c>
      <c r="T94" t="s">
        <v>160</v>
      </c>
      <c r="U94" t="s">
        <v>161</v>
      </c>
      <c r="V94" t="s">
        <v>162</v>
      </c>
      <c r="W94">
        <v>1</v>
      </c>
      <c r="X94">
        <v>1</v>
      </c>
      <c r="Y94">
        <v>0</v>
      </c>
    </row>
    <row r="95" spans="1:25" x14ac:dyDescent="0.25">
      <c r="A95" t="s">
        <v>391</v>
      </c>
      <c r="B95" t="s">
        <v>385</v>
      </c>
      <c r="C95" s="4" t="s">
        <v>36</v>
      </c>
      <c r="D95" s="7" t="s">
        <v>380</v>
      </c>
      <c r="E95" s="40" t="s">
        <v>475</v>
      </c>
      <c r="F95" s="22">
        <v>1</v>
      </c>
      <c r="G95" s="7" t="s">
        <v>41</v>
      </c>
      <c r="H95">
        <v>30072018</v>
      </c>
      <c r="I95" s="4" t="s">
        <v>193</v>
      </c>
      <c r="J95" s="4" t="s">
        <v>194</v>
      </c>
      <c r="K95" s="4">
        <v>0</v>
      </c>
      <c r="L95" s="4">
        <v>2802</v>
      </c>
      <c r="M95" s="2">
        <v>2802</v>
      </c>
      <c r="N95" s="2">
        <v>0</v>
      </c>
      <c r="O95">
        <v>0</v>
      </c>
      <c r="P95">
        <v>21</v>
      </c>
      <c r="Q95" t="s">
        <v>155</v>
      </c>
      <c r="R95" t="s">
        <v>156</v>
      </c>
      <c r="S95" t="s">
        <v>152</v>
      </c>
      <c r="T95" t="s">
        <v>151</v>
      </c>
      <c r="U95" t="s">
        <v>153</v>
      </c>
      <c r="V95" t="s">
        <v>154</v>
      </c>
      <c r="W95">
        <v>1</v>
      </c>
      <c r="X95">
        <v>1</v>
      </c>
      <c r="Y95">
        <v>0</v>
      </c>
    </row>
    <row r="96" spans="1:25" x14ac:dyDescent="0.25">
      <c r="A96" t="s">
        <v>390</v>
      </c>
      <c r="B96" t="s">
        <v>387</v>
      </c>
      <c r="C96" s="4" t="s">
        <v>37</v>
      </c>
      <c r="D96" s="7" t="s">
        <v>380</v>
      </c>
      <c r="E96" s="40" t="s">
        <v>474</v>
      </c>
      <c r="F96" s="22">
        <v>2</v>
      </c>
      <c r="G96" s="7" t="s">
        <v>41</v>
      </c>
      <c r="H96">
        <v>30072018</v>
      </c>
      <c r="I96" s="4" t="s">
        <v>192</v>
      </c>
      <c r="J96" s="4" t="s">
        <v>193</v>
      </c>
      <c r="K96" s="4">
        <v>3842</v>
      </c>
      <c r="L96" s="4">
        <v>0</v>
      </c>
      <c r="M96" s="2">
        <v>3842</v>
      </c>
      <c r="N96" s="4">
        <v>0</v>
      </c>
      <c r="O96">
        <v>23</v>
      </c>
      <c r="P96">
        <v>0</v>
      </c>
      <c r="Q96" t="s">
        <v>157</v>
      </c>
      <c r="R96" t="s">
        <v>158</v>
      </c>
      <c r="S96" t="s">
        <v>159</v>
      </c>
      <c r="T96" t="s">
        <v>160</v>
      </c>
      <c r="U96" t="s">
        <v>161</v>
      </c>
      <c r="V96" t="s">
        <v>162</v>
      </c>
      <c r="W96">
        <v>1</v>
      </c>
      <c r="X96">
        <v>1</v>
      </c>
      <c r="Y96">
        <v>0</v>
      </c>
    </row>
    <row r="97" spans="1:25" x14ac:dyDescent="0.25">
      <c r="A97" t="s">
        <v>390</v>
      </c>
      <c r="B97" t="s">
        <v>386</v>
      </c>
      <c r="C97" s="4" t="s">
        <v>38</v>
      </c>
      <c r="D97" s="7" t="s">
        <v>380</v>
      </c>
      <c r="E97" s="40" t="s">
        <v>475</v>
      </c>
      <c r="F97" s="22">
        <v>1</v>
      </c>
      <c r="G97" s="7" t="s">
        <v>42</v>
      </c>
      <c r="H97">
        <v>30072018</v>
      </c>
      <c r="I97" s="4" t="s">
        <v>194</v>
      </c>
      <c r="J97" s="4" t="s">
        <v>193</v>
      </c>
      <c r="K97" s="4">
        <v>3316</v>
      </c>
      <c r="L97" s="4">
        <v>0</v>
      </c>
      <c r="M97">
        <v>3316</v>
      </c>
      <c r="N97" s="4">
        <v>0</v>
      </c>
      <c r="O97">
        <v>20</v>
      </c>
      <c r="P97">
        <v>0</v>
      </c>
      <c r="Q97" t="s">
        <v>155</v>
      </c>
      <c r="R97" t="s">
        <v>156</v>
      </c>
      <c r="S97" t="s">
        <v>152</v>
      </c>
      <c r="T97" t="s">
        <v>151</v>
      </c>
      <c r="U97" t="s">
        <v>153</v>
      </c>
      <c r="V97" t="s">
        <v>154</v>
      </c>
      <c r="W97">
        <v>1</v>
      </c>
      <c r="X97">
        <v>1</v>
      </c>
      <c r="Y97">
        <v>0</v>
      </c>
    </row>
    <row r="98" spans="1:25" x14ac:dyDescent="0.25">
      <c r="A98" t="s">
        <v>405</v>
      </c>
      <c r="B98" t="s">
        <v>399</v>
      </c>
      <c r="C98" s="4" t="s">
        <v>30</v>
      </c>
      <c r="D98" s="7" t="s">
        <v>397</v>
      </c>
      <c r="E98" s="40" t="s">
        <v>475</v>
      </c>
      <c r="F98" s="17">
        <v>1</v>
      </c>
      <c r="G98" s="7" t="s">
        <v>41</v>
      </c>
      <c r="H98">
        <v>31072018</v>
      </c>
      <c r="I98" s="4" t="s">
        <v>193</v>
      </c>
      <c r="J98" s="4" t="s">
        <v>204</v>
      </c>
      <c r="K98" s="4">
        <v>0</v>
      </c>
      <c r="L98" s="4">
        <v>3296</v>
      </c>
      <c r="M98">
        <v>3296</v>
      </c>
      <c r="N98">
        <v>0</v>
      </c>
      <c r="O98">
        <v>0</v>
      </c>
      <c r="P98">
        <v>27</v>
      </c>
      <c r="Q98" t="s">
        <v>155</v>
      </c>
      <c r="R98" t="s">
        <v>156</v>
      </c>
      <c r="S98" t="s">
        <v>152</v>
      </c>
      <c r="T98" t="s">
        <v>151</v>
      </c>
      <c r="U98" t="s">
        <v>153</v>
      </c>
      <c r="V98" t="s">
        <v>154</v>
      </c>
      <c r="W98">
        <v>1</v>
      </c>
      <c r="X98">
        <v>1</v>
      </c>
      <c r="Y98">
        <v>0</v>
      </c>
    </row>
    <row r="99" spans="1:25" x14ac:dyDescent="0.25">
      <c r="A99" t="s">
        <v>405</v>
      </c>
      <c r="B99" t="s">
        <v>398</v>
      </c>
      <c r="C99" s="4" t="s">
        <v>32</v>
      </c>
      <c r="D99" s="7" t="s">
        <v>397</v>
      </c>
      <c r="E99" s="40" t="s">
        <v>475</v>
      </c>
      <c r="F99" s="17">
        <v>2</v>
      </c>
      <c r="G99" s="7" t="s">
        <v>41</v>
      </c>
      <c r="H99">
        <v>31072018</v>
      </c>
      <c r="I99" s="4" t="s">
        <v>204</v>
      </c>
      <c r="J99" s="4" t="s">
        <v>193</v>
      </c>
      <c r="K99" s="4">
        <v>2671</v>
      </c>
      <c r="L99" s="4">
        <v>0</v>
      </c>
      <c r="M99">
        <v>2671</v>
      </c>
      <c r="N99">
        <v>0</v>
      </c>
      <c r="O99">
        <v>24</v>
      </c>
      <c r="P99">
        <v>0</v>
      </c>
      <c r="Q99" t="s">
        <v>157</v>
      </c>
      <c r="R99" t="s">
        <v>158</v>
      </c>
      <c r="S99" t="s">
        <v>159</v>
      </c>
      <c r="T99" t="s">
        <v>160</v>
      </c>
      <c r="U99" t="s">
        <v>161</v>
      </c>
      <c r="V99" t="s">
        <v>162</v>
      </c>
      <c r="W99">
        <v>1</v>
      </c>
      <c r="X99">
        <v>1</v>
      </c>
      <c r="Y99">
        <v>0</v>
      </c>
    </row>
    <row r="100" spans="1:25" x14ac:dyDescent="0.25">
      <c r="A100" t="s">
        <v>406</v>
      </c>
      <c r="B100" t="s">
        <v>402</v>
      </c>
      <c r="C100" s="4" t="s">
        <v>33</v>
      </c>
      <c r="D100" s="7" t="s">
        <v>397</v>
      </c>
      <c r="E100" s="40" t="s">
        <v>475</v>
      </c>
      <c r="F100" s="17">
        <v>1</v>
      </c>
      <c r="G100" s="7" t="s">
        <v>42</v>
      </c>
      <c r="H100">
        <v>31072018</v>
      </c>
      <c r="I100" s="4" t="s">
        <v>193</v>
      </c>
      <c r="J100" s="4" t="s">
        <v>204</v>
      </c>
      <c r="K100" s="4">
        <v>0</v>
      </c>
      <c r="L100" s="4">
        <v>2511</v>
      </c>
      <c r="M100">
        <v>2511</v>
      </c>
      <c r="N100">
        <v>2</v>
      </c>
      <c r="O100">
        <v>0</v>
      </c>
      <c r="P100">
        <v>22</v>
      </c>
      <c r="Q100" t="s">
        <v>155</v>
      </c>
      <c r="R100" t="s">
        <v>156</v>
      </c>
      <c r="S100" t="s">
        <v>152</v>
      </c>
      <c r="T100" t="s">
        <v>151</v>
      </c>
      <c r="U100" t="s">
        <v>153</v>
      </c>
      <c r="V100" t="s">
        <v>154</v>
      </c>
      <c r="W100">
        <v>1</v>
      </c>
      <c r="X100">
        <v>1</v>
      </c>
      <c r="Y100">
        <v>0</v>
      </c>
    </row>
    <row r="101" spans="1:25" x14ac:dyDescent="0.25">
      <c r="A101" t="s">
        <v>406</v>
      </c>
      <c r="B101" t="s">
        <v>401</v>
      </c>
      <c r="C101" s="4" t="s">
        <v>34</v>
      </c>
      <c r="D101" s="7" t="s">
        <v>397</v>
      </c>
      <c r="E101" s="40" t="s">
        <v>475</v>
      </c>
      <c r="F101" s="17">
        <v>2</v>
      </c>
      <c r="G101" s="7" t="s">
        <v>42</v>
      </c>
      <c r="H101">
        <v>31072018</v>
      </c>
      <c r="I101" s="4" t="s">
        <v>204</v>
      </c>
      <c r="J101" s="4" t="s">
        <v>193</v>
      </c>
      <c r="K101" s="4">
        <v>3623</v>
      </c>
      <c r="L101" s="4">
        <v>0</v>
      </c>
      <c r="M101">
        <v>3623</v>
      </c>
      <c r="N101">
        <v>1</v>
      </c>
      <c r="O101">
        <v>18</v>
      </c>
      <c r="P101">
        <v>0</v>
      </c>
      <c r="Q101" t="s">
        <v>157</v>
      </c>
      <c r="R101" t="s">
        <v>158</v>
      </c>
      <c r="S101" t="s">
        <v>159</v>
      </c>
      <c r="T101" t="s">
        <v>160</v>
      </c>
      <c r="U101" t="s">
        <v>161</v>
      </c>
      <c r="V101" t="s">
        <v>162</v>
      </c>
      <c r="W101">
        <v>1</v>
      </c>
      <c r="X101">
        <v>1</v>
      </c>
      <c r="Y101">
        <v>0</v>
      </c>
    </row>
    <row r="102" spans="1:25" x14ac:dyDescent="0.25">
      <c r="A102" t="s">
        <v>407</v>
      </c>
      <c r="B102" t="s">
        <v>404</v>
      </c>
      <c r="C102" s="4" t="s">
        <v>35</v>
      </c>
      <c r="D102" s="7" t="s">
        <v>397</v>
      </c>
      <c r="E102" s="40" t="s">
        <v>474</v>
      </c>
      <c r="F102" s="22">
        <v>2</v>
      </c>
      <c r="G102" s="7" t="s">
        <v>41</v>
      </c>
      <c r="H102">
        <v>31072018</v>
      </c>
      <c r="I102" s="4" t="s">
        <v>193</v>
      </c>
      <c r="J102" s="4" t="s">
        <v>205</v>
      </c>
      <c r="K102" s="4">
        <v>0</v>
      </c>
      <c r="L102" s="4">
        <v>3971</v>
      </c>
      <c r="M102">
        <v>3971</v>
      </c>
      <c r="N102">
        <v>0</v>
      </c>
      <c r="O102">
        <v>0</v>
      </c>
      <c r="P102">
        <v>26</v>
      </c>
      <c r="Q102" t="s">
        <v>157</v>
      </c>
      <c r="R102" t="s">
        <v>158</v>
      </c>
      <c r="S102" t="s">
        <v>159</v>
      </c>
      <c r="T102" t="s">
        <v>160</v>
      </c>
      <c r="U102" t="s">
        <v>161</v>
      </c>
      <c r="V102" t="s">
        <v>162</v>
      </c>
      <c r="W102">
        <v>1</v>
      </c>
      <c r="X102">
        <v>1</v>
      </c>
      <c r="Y102">
        <v>0</v>
      </c>
    </row>
    <row r="103" spans="1:25" x14ac:dyDescent="0.25">
      <c r="A103" t="s">
        <v>407</v>
      </c>
      <c r="B103" t="s">
        <v>403</v>
      </c>
      <c r="C103" s="4" t="s">
        <v>36</v>
      </c>
      <c r="D103" s="7" t="s">
        <v>397</v>
      </c>
      <c r="E103" s="40" t="s">
        <v>473</v>
      </c>
      <c r="F103" s="22">
        <v>1</v>
      </c>
      <c r="G103" s="7" t="s">
        <v>41</v>
      </c>
      <c r="H103">
        <v>31072018</v>
      </c>
      <c r="I103" s="4" t="s">
        <v>205</v>
      </c>
      <c r="J103" s="4" t="s">
        <v>193</v>
      </c>
      <c r="K103" s="4">
        <v>2440</v>
      </c>
      <c r="L103" s="4">
        <v>0</v>
      </c>
      <c r="M103">
        <v>2440</v>
      </c>
      <c r="N103">
        <v>0</v>
      </c>
      <c r="O103">
        <v>20</v>
      </c>
      <c r="P103">
        <v>0</v>
      </c>
      <c r="Q103" t="s">
        <v>155</v>
      </c>
      <c r="R103" t="s">
        <v>156</v>
      </c>
      <c r="S103" t="s">
        <v>152</v>
      </c>
      <c r="T103" t="s">
        <v>151</v>
      </c>
      <c r="U103" t="s">
        <v>153</v>
      </c>
      <c r="V103" t="s">
        <v>154</v>
      </c>
      <c r="W103">
        <v>1</v>
      </c>
      <c r="X103">
        <v>1</v>
      </c>
      <c r="Y103">
        <v>0</v>
      </c>
    </row>
    <row r="104" spans="1:25" x14ac:dyDescent="0.25">
      <c r="A104" t="s">
        <v>411</v>
      </c>
      <c r="B104" t="s">
        <v>409</v>
      </c>
      <c r="C104" s="4" t="s">
        <v>37</v>
      </c>
      <c r="D104" s="7" t="s">
        <v>397</v>
      </c>
      <c r="E104" s="40" t="s">
        <v>475</v>
      </c>
      <c r="F104" s="22">
        <v>2</v>
      </c>
      <c r="G104" s="7" t="s">
        <v>41</v>
      </c>
      <c r="H104">
        <v>31072018</v>
      </c>
      <c r="I104" s="4" t="s">
        <v>193</v>
      </c>
      <c r="J104" s="4" t="s">
        <v>204</v>
      </c>
      <c r="K104" s="4">
        <v>0</v>
      </c>
      <c r="L104" s="4">
        <v>3751</v>
      </c>
      <c r="M104">
        <v>3751</v>
      </c>
      <c r="N104">
        <v>0</v>
      </c>
      <c r="O104">
        <v>0</v>
      </c>
      <c r="P104">
        <v>27</v>
      </c>
      <c r="Q104" t="s">
        <v>157</v>
      </c>
      <c r="R104" t="s">
        <v>158</v>
      </c>
      <c r="S104" t="s">
        <v>159</v>
      </c>
      <c r="T104" t="s">
        <v>160</v>
      </c>
      <c r="U104" t="s">
        <v>161</v>
      </c>
      <c r="V104" t="s">
        <v>162</v>
      </c>
      <c r="W104">
        <v>1</v>
      </c>
      <c r="X104">
        <v>1</v>
      </c>
      <c r="Y104">
        <v>0</v>
      </c>
    </row>
    <row r="105" spans="1:25" x14ac:dyDescent="0.25">
      <c r="A105" t="s">
        <v>411</v>
      </c>
      <c r="B105" t="s">
        <v>410</v>
      </c>
      <c r="C105" s="4" t="s">
        <v>38</v>
      </c>
      <c r="D105" s="7" t="s">
        <v>397</v>
      </c>
      <c r="E105" s="40" t="s">
        <v>472</v>
      </c>
      <c r="F105" s="22">
        <v>1</v>
      </c>
      <c r="G105" s="7" t="s">
        <v>42</v>
      </c>
      <c r="H105">
        <v>31072018</v>
      </c>
      <c r="I105" s="4" t="s">
        <v>193</v>
      </c>
      <c r="J105" s="4" t="s">
        <v>205</v>
      </c>
      <c r="K105" s="4">
        <v>0</v>
      </c>
      <c r="L105" s="4">
        <v>2262</v>
      </c>
      <c r="M105">
        <v>2262</v>
      </c>
      <c r="N105">
        <v>1</v>
      </c>
      <c r="O105">
        <v>0</v>
      </c>
      <c r="P105">
        <v>21</v>
      </c>
      <c r="Q105" t="s">
        <v>155</v>
      </c>
      <c r="R105" t="s">
        <v>156</v>
      </c>
      <c r="S105" t="s">
        <v>152</v>
      </c>
      <c r="T105" t="s">
        <v>151</v>
      </c>
      <c r="U105" t="s">
        <v>153</v>
      </c>
      <c r="V105" t="s">
        <v>154</v>
      </c>
      <c r="W105">
        <v>1</v>
      </c>
      <c r="X105">
        <v>1</v>
      </c>
      <c r="Y105">
        <v>0</v>
      </c>
    </row>
    <row r="106" spans="1:25" x14ac:dyDescent="0.25">
      <c r="A106" t="s">
        <v>426</v>
      </c>
      <c r="B106" t="s">
        <v>422</v>
      </c>
      <c r="C106" s="4" t="s">
        <v>30</v>
      </c>
      <c r="D106" s="7" t="s">
        <v>414</v>
      </c>
      <c r="E106" s="40" t="s">
        <v>474</v>
      </c>
      <c r="F106" s="17">
        <v>1</v>
      </c>
      <c r="G106" s="7" t="s">
        <v>41</v>
      </c>
      <c r="H106">
        <v>1082018</v>
      </c>
      <c r="I106" s="4" t="s">
        <v>192</v>
      </c>
      <c r="J106" s="4" t="s">
        <v>193</v>
      </c>
      <c r="K106" s="4">
        <v>3957</v>
      </c>
      <c r="L106" s="4">
        <v>0</v>
      </c>
      <c r="M106">
        <v>3957</v>
      </c>
      <c r="N106">
        <v>0</v>
      </c>
      <c r="O106">
        <v>24</v>
      </c>
      <c r="P106">
        <v>0</v>
      </c>
      <c r="Q106" t="s">
        <v>155</v>
      </c>
      <c r="R106" t="s">
        <v>156</v>
      </c>
      <c r="S106" t="s">
        <v>152</v>
      </c>
      <c r="T106" t="s">
        <v>151</v>
      </c>
      <c r="U106" t="s">
        <v>153</v>
      </c>
      <c r="V106" t="s">
        <v>154</v>
      </c>
      <c r="W106">
        <v>1</v>
      </c>
      <c r="X106">
        <v>1</v>
      </c>
      <c r="Y106">
        <v>0</v>
      </c>
    </row>
    <row r="107" spans="1:25" x14ac:dyDescent="0.25">
      <c r="A107" t="s">
        <v>426</v>
      </c>
      <c r="B107" t="s">
        <v>423</v>
      </c>
      <c r="C107" s="4" t="s">
        <v>32</v>
      </c>
      <c r="D107" s="7" t="s">
        <v>414</v>
      </c>
      <c r="E107" s="40" t="s">
        <v>474</v>
      </c>
      <c r="F107" s="17">
        <v>2</v>
      </c>
      <c r="G107" s="7" t="s">
        <v>41</v>
      </c>
      <c r="H107">
        <v>1082018</v>
      </c>
      <c r="I107" s="4" t="s">
        <v>193</v>
      </c>
      <c r="J107" s="4" t="s">
        <v>192</v>
      </c>
      <c r="K107" s="4">
        <v>0</v>
      </c>
      <c r="L107" s="4">
        <v>2818</v>
      </c>
      <c r="M107">
        <v>2818</v>
      </c>
      <c r="N107">
        <v>0</v>
      </c>
      <c r="O107">
        <v>0</v>
      </c>
      <c r="P107">
        <v>34</v>
      </c>
      <c r="Q107" t="s">
        <v>157</v>
      </c>
      <c r="R107" t="s">
        <v>158</v>
      </c>
      <c r="S107" t="s">
        <v>159</v>
      </c>
      <c r="T107" t="s">
        <v>160</v>
      </c>
      <c r="U107" t="s">
        <v>161</v>
      </c>
      <c r="V107" t="s">
        <v>162</v>
      </c>
      <c r="W107">
        <v>1</v>
      </c>
      <c r="X107">
        <v>1</v>
      </c>
      <c r="Y107">
        <v>0</v>
      </c>
    </row>
    <row r="108" spans="1:25" x14ac:dyDescent="0.25">
      <c r="A108" t="s">
        <v>429</v>
      </c>
      <c r="B108" t="s">
        <v>428</v>
      </c>
      <c r="C108" s="4" t="s">
        <v>33</v>
      </c>
      <c r="D108" s="7" t="s">
        <v>414</v>
      </c>
      <c r="E108" s="40" t="s">
        <v>474</v>
      </c>
      <c r="F108" s="17">
        <v>1</v>
      </c>
      <c r="G108" s="7" t="s">
        <v>42</v>
      </c>
      <c r="H108">
        <v>1082018</v>
      </c>
      <c r="I108" s="4" t="s">
        <v>192</v>
      </c>
      <c r="J108" s="4" t="s">
        <v>193</v>
      </c>
      <c r="K108" s="4">
        <v>2479</v>
      </c>
      <c r="L108" s="4">
        <v>0</v>
      </c>
      <c r="M108">
        <v>2479</v>
      </c>
      <c r="N108">
        <v>0</v>
      </c>
      <c r="O108">
        <v>20</v>
      </c>
      <c r="P108">
        <v>0</v>
      </c>
      <c r="Q108" t="s">
        <v>155</v>
      </c>
      <c r="R108" t="s">
        <v>156</v>
      </c>
      <c r="S108" t="s">
        <v>152</v>
      </c>
      <c r="T108" t="s">
        <v>151</v>
      </c>
      <c r="U108" t="s">
        <v>153</v>
      </c>
      <c r="V108" t="s">
        <v>154</v>
      </c>
      <c r="W108">
        <v>1</v>
      </c>
      <c r="X108">
        <v>1</v>
      </c>
      <c r="Y108">
        <v>0</v>
      </c>
    </row>
    <row r="109" spans="1:25" x14ac:dyDescent="0.25">
      <c r="A109" t="s">
        <v>429</v>
      </c>
      <c r="B109" t="s">
        <v>427</v>
      </c>
      <c r="C109" s="4" t="s">
        <v>34</v>
      </c>
      <c r="D109" s="7" t="s">
        <v>414</v>
      </c>
      <c r="E109" s="40" t="s">
        <v>474</v>
      </c>
      <c r="F109" s="17">
        <v>2</v>
      </c>
      <c r="G109" s="7" t="s">
        <v>42</v>
      </c>
      <c r="H109">
        <v>1082018</v>
      </c>
      <c r="I109" s="4" t="s">
        <v>193</v>
      </c>
      <c r="J109" s="4" t="s">
        <v>192</v>
      </c>
      <c r="K109" s="4">
        <v>0</v>
      </c>
      <c r="L109" s="4">
        <v>2085</v>
      </c>
      <c r="M109">
        <v>2085</v>
      </c>
      <c r="N109">
        <v>1</v>
      </c>
      <c r="O109">
        <v>0</v>
      </c>
      <c r="P109">
        <v>21</v>
      </c>
      <c r="Q109" t="s">
        <v>157</v>
      </c>
      <c r="R109" t="s">
        <v>158</v>
      </c>
      <c r="S109" t="s">
        <v>159</v>
      </c>
      <c r="T109" t="s">
        <v>160</v>
      </c>
      <c r="U109" t="s">
        <v>161</v>
      </c>
      <c r="V109" t="s">
        <v>162</v>
      </c>
      <c r="W109">
        <v>1</v>
      </c>
      <c r="X109">
        <v>1</v>
      </c>
      <c r="Y109">
        <v>0</v>
      </c>
    </row>
    <row r="110" spans="1:25" x14ac:dyDescent="0.25">
      <c r="A110" t="s">
        <v>424</v>
      </c>
      <c r="B110" t="s">
        <v>417</v>
      </c>
      <c r="C110" s="4" t="s">
        <v>35</v>
      </c>
      <c r="D110" s="7" t="s">
        <v>414</v>
      </c>
      <c r="E110" s="40" t="s">
        <v>475</v>
      </c>
      <c r="F110" s="22">
        <v>2</v>
      </c>
      <c r="G110" s="7" t="s">
        <v>41</v>
      </c>
      <c r="H110">
        <v>1082018</v>
      </c>
      <c r="I110" s="4" t="s">
        <v>194</v>
      </c>
      <c r="J110" s="4" t="s">
        <v>193</v>
      </c>
      <c r="K110" s="4">
        <v>2907</v>
      </c>
      <c r="L110" s="4"/>
      <c r="M110">
        <v>2907</v>
      </c>
      <c r="N110">
        <v>0</v>
      </c>
      <c r="O110">
        <v>39</v>
      </c>
      <c r="P110">
        <v>0</v>
      </c>
      <c r="Q110" t="s">
        <v>157</v>
      </c>
      <c r="R110" t="s">
        <v>158</v>
      </c>
      <c r="S110" t="s">
        <v>159</v>
      </c>
      <c r="T110" t="s">
        <v>160</v>
      </c>
      <c r="U110" t="s">
        <v>161</v>
      </c>
      <c r="V110" t="s">
        <v>162</v>
      </c>
      <c r="W110">
        <v>1</v>
      </c>
      <c r="X110">
        <v>1</v>
      </c>
      <c r="Y110">
        <v>0</v>
      </c>
    </row>
    <row r="111" spans="1:25" x14ac:dyDescent="0.25">
      <c r="A111" t="s">
        <v>424</v>
      </c>
      <c r="B111" t="s">
        <v>418</v>
      </c>
      <c r="C111" s="4" t="s">
        <v>36</v>
      </c>
      <c r="D111" s="7" t="s">
        <v>414</v>
      </c>
      <c r="E111" s="40" t="s">
        <v>475</v>
      </c>
      <c r="F111" s="22">
        <v>1</v>
      </c>
      <c r="G111" s="7" t="s">
        <v>41</v>
      </c>
      <c r="H111">
        <v>1082018</v>
      </c>
      <c r="I111" s="4" t="s">
        <v>193</v>
      </c>
      <c r="J111" s="4" t="s">
        <v>194</v>
      </c>
      <c r="K111" s="4">
        <v>0</v>
      </c>
      <c r="L111" s="4">
        <v>2486</v>
      </c>
      <c r="M111">
        <v>2486</v>
      </c>
      <c r="N111">
        <v>0</v>
      </c>
      <c r="O111">
        <v>0</v>
      </c>
      <c r="P111">
        <v>26</v>
      </c>
      <c r="Q111" t="s">
        <v>155</v>
      </c>
      <c r="R111" t="s">
        <v>156</v>
      </c>
      <c r="S111" t="s">
        <v>152</v>
      </c>
      <c r="T111" t="s">
        <v>151</v>
      </c>
      <c r="U111" t="s">
        <v>153</v>
      </c>
      <c r="V111" t="s">
        <v>154</v>
      </c>
      <c r="W111">
        <v>1</v>
      </c>
      <c r="X111">
        <v>1</v>
      </c>
      <c r="Y111">
        <v>0</v>
      </c>
    </row>
    <row r="112" spans="1:25" x14ac:dyDescent="0.25">
      <c r="A112" t="s">
        <v>425</v>
      </c>
      <c r="B112" t="s">
        <v>416</v>
      </c>
      <c r="C112" s="4" t="s">
        <v>37</v>
      </c>
      <c r="D112" s="7" t="s">
        <v>414</v>
      </c>
      <c r="E112" s="40" t="s">
        <v>474</v>
      </c>
      <c r="F112" s="22">
        <v>2</v>
      </c>
      <c r="G112" s="7" t="s">
        <v>41</v>
      </c>
      <c r="H112">
        <v>1082018</v>
      </c>
      <c r="I112" s="4" t="s">
        <v>192</v>
      </c>
      <c r="J112" s="4" t="s">
        <v>193</v>
      </c>
      <c r="K112" s="4">
        <v>3800</v>
      </c>
      <c r="L112" s="4">
        <v>0</v>
      </c>
      <c r="M112">
        <v>3800</v>
      </c>
      <c r="N112">
        <v>0</v>
      </c>
      <c r="O112">
        <v>40</v>
      </c>
      <c r="P112">
        <v>0</v>
      </c>
      <c r="Q112" t="s">
        <v>157</v>
      </c>
      <c r="R112" t="s">
        <v>158</v>
      </c>
      <c r="S112" t="s">
        <v>159</v>
      </c>
      <c r="T112" t="s">
        <v>160</v>
      </c>
      <c r="U112" t="s">
        <v>161</v>
      </c>
      <c r="V112" t="s">
        <v>162</v>
      </c>
      <c r="W112">
        <v>1</v>
      </c>
      <c r="X112">
        <v>1</v>
      </c>
      <c r="Y112">
        <v>0</v>
      </c>
    </row>
    <row r="113" spans="1:25" x14ac:dyDescent="0.25">
      <c r="A113" t="s">
        <v>425</v>
      </c>
      <c r="B113" t="s">
        <v>415</v>
      </c>
      <c r="C113" s="4" t="s">
        <v>38</v>
      </c>
      <c r="D113" s="7" t="s">
        <v>414</v>
      </c>
      <c r="E113" s="40" t="s">
        <v>475</v>
      </c>
      <c r="F113" s="22">
        <v>1</v>
      </c>
      <c r="G113" s="7" t="s">
        <v>42</v>
      </c>
      <c r="H113">
        <v>1082018</v>
      </c>
      <c r="I113" s="4" t="s">
        <v>194</v>
      </c>
      <c r="J113" s="4" t="s">
        <v>193</v>
      </c>
      <c r="K113" s="4">
        <v>2599</v>
      </c>
      <c r="L113" s="4">
        <v>0</v>
      </c>
      <c r="M113">
        <v>2599</v>
      </c>
      <c r="N113">
        <v>2</v>
      </c>
      <c r="O113">
        <v>21</v>
      </c>
      <c r="P113">
        <v>0</v>
      </c>
      <c r="Q113" t="s">
        <v>155</v>
      </c>
      <c r="R113" t="s">
        <v>156</v>
      </c>
      <c r="S113" t="s">
        <v>152</v>
      </c>
      <c r="T113" t="s">
        <v>151</v>
      </c>
      <c r="U113" t="s">
        <v>153</v>
      </c>
      <c r="V113" t="s">
        <v>154</v>
      </c>
      <c r="W113">
        <v>1</v>
      </c>
      <c r="X113">
        <v>1</v>
      </c>
      <c r="Y113">
        <v>0</v>
      </c>
    </row>
    <row r="114" spans="1:25" x14ac:dyDescent="0.25">
      <c r="A114" t="s">
        <v>444</v>
      </c>
      <c r="B114" t="s">
        <v>433</v>
      </c>
      <c r="C114" s="4" t="s">
        <v>30</v>
      </c>
      <c r="D114" s="7" t="s">
        <v>432</v>
      </c>
      <c r="E114" s="40" t="s">
        <v>475</v>
      </c>
      <c r="F114" s="17">
        <v>1</v>
      </c>
      <c r="G114" s="7" t="s">
        <v>41</v>
      </c>
      <c r="H114">
        <v>2082018</v>
      </c>
      <c r="I114" s="4" t="s">
        <v>193</v>
      </c>
      <c r="J114" s="4" t="s">
        <v>204</v>
      </c>
      <c r="K114" s="4">
        <v>0</v>
      </c>
      <c r="L114" s="4">
        <v>3284</v>
      </c>
      <c r="M114">
        <v>3284</v>
      </c>
      <c r="N114">
        <v>0</v>
      </c>
      <c r="O114">
        <v>0</v>
      </c>
      <c r="P114">
        <v>26</v>
      </c>
      <c r="Q114" t="s">
        <v>155</v>
      </c>
      <c r="R114" t="s">
        <v>156</v>
      </c>
      <c r="S114" t="s">
        <v>152</v>
      </c>
      <c r="T114" t="s">
        <v>151</v>
      </c>
      <c r="U114" t="s">
        <v>153</v>
      </c>
      <c r="V114" t="s">
        <v>154</v>
      </c>
      <c r="W114">
        <v>1</v>
      </c>
      <c r="X114">
        <v>1</v>
      </c>
      <c r="Y114">
        <v>0</v>
      </c>
    </row>
    <row r="115" spans="1:25" x14ac:dyDescent="0.25">
      <c r="A115" t="s">
        <v>444</v>
      </c>
      <c r="B115" t="s">
        <v>434</v>
      </c>
      <c r="C115" s="4" t="s">
        <v>32</v>
      </c>
      <c r="D115" s="7" t="s">
        <v>432</v>
      </c>
      <c r="E115" s="40" t="s">
        <v>475</v>
      </c>
      <c r="F115" s="17">
        <v>2</v>
      </c>
      <c r="G115" s="7" t="s">
        <v>41</v>
      </c>
      <c r="H115">
        <v>2082018</v>
      </c>
      <c r="I115" s="4" t="s">
        <v>204</v>
      </c>
      <c r="J115" s="4" t="s">
        <v>193</v>
      </c>
      <c r="K115" s="4">
        <v>2875</v>
      </c>
      <c r="L115" s="4">
        <v>0</v>
      </c>
      <c r="M115">
        <v>2875</v>
      </c>
      <c r="N115">
        <v>0</v>
      </c>
      <c r="O115">
        <v>25</v>
      </c>
      <c r="P115">
        <v>0</v>
      </c>
      <c r="Q115" t="s">
        <v>157</v>
      </c>
      <c r="R115" t="s">
        <v>158</v>
      </c>
      <c r="S115" t="s">
        <v>159</v>
      </c>
      <c r="T115" t="s">
        <v>160</v>
      </c>
      <c r="U115" t="s">
        <v>161</v>
      </c>
      <c r="V115" t="s">
        <v>162</v>
      </c>
      <c r="W115">
        <v>1</v>
      </c>
      <c r="X115">
        <v>1</v>
      </c>
      <c r="Y115">
        <v>0</v>
      </c>
    </row>
    <row r="116" spans="1:25" x14ac:dyDescent="0.25">
      <c r="A116" t="s">
        <v>443</v>
      </c>
      <c r="B116" t="s">
        <v>430</v>
      </c>
      <c r="C116" s="4" t="s">
        <v>33</v>
      </c>
      <c r="D116" s="7" t="s">
        <v>432</v>
      </c>
      <c r="E116" s="40" t="s">
        <v>475</v>
      </c>
      <c r="F116" s="17">
        <v>1</v>
      </c>
      <c r="G116" s="7" t="s">
        <v>42</v>
      </c>
      <c r="H116">
        <v>2082018</v>
      </c>
      <c r="I116" s="4" t="s">
        <v>193</v>
      </c>
      <c r="J116" s="4" t="s">
        <v>204</v>
      </c>
      <c r="K116" s="4">
        <v>0</v>
      </c>
      <c r="L116" s="4">
        <v>501</v>
      </c>
      <c r="M116">
        <v>501</v>
      </c>
      <c r="N116">
        <v>21</v>
      </c>
      <c r="O116">
        <v>0</v>
      </c>
      <c r="P116">
        <v>8</v>
      </c>
      <c r="Q116" t="s">
        <v>155</v>
      </c>
      <c r="R116" t="s">
        <v>156</v>
      </c>
      <c r="S116" t="s">
        <v>152</v>
      </c>
      <c r="T116" t="s">
        <v>151</v>
      </c>
      <c r="U116" t="s">
        <v>153</v>
      </c>
      <c r="V116" t="s">
        <v>154</v>
      </c>
      <c r="W116">
        <v>1</v>
      </c>
      <c r="X116">
        <v>1</v>
      </c>
      <c r="Y116">
        <v>0</v>
      </c>
    </row>
    <row r="117" spans="1:25" x14ac:dyDescent="0.25">
      <c r="A117" t="s">
        <v>443</v>
      </c>
      <c r="B117" t="s">
        <v>431</v>
      </c>
      <c r="C117" s="4" t="s">
        <v>34</v>
      </c>
      <c r="D117" s="7" t="s">
        <v>432</v>
      </c>
      <c r="E117" s="40" t="s">
        <v>475</v>
      </c>
      <c r="F117" s="17">
        <v>2</v>
      </c>
      <c r="G117" s="7" t="s">
        <v>42</v>
      </c>
      <c r="H117">
        <v>2082018</v>
      </c>
      <c r="I117" s="4" t="s">
        <v>204</v>
      </c>
      <c r="J117" s="4" t="s">
        <v>193</v>
      </c>
      <c r="K117" s="4">
        <v>2474</v>
      </c>
      <c r="L117" s="4">
        <v>0</v>
      </c>
      <c r="M117">
        <v>2474</v>
      </c>
      <c r="N117">
        <v>0</v>
      </c>
      <c r="O117">
        <v>19</v>
      </c>
      <c r="P117">
        <v>0</v>
      </c>
      <c r="Q117" t="s">
        <v>157</v>
      </c>
      <c r="R117" t="s">
        <v>158</v>
      </c>
      <c r="S117" t="s">
        <v>159</v>
      </c>
      <c r="T117" t="s">
        <v>160</v>
      </c>
      <c r="U117" t="s">
        <v>161</v>
      </c>
      <c r="V117" t="s">
        <v>162</v>
      </c>
      <c r="W117">
        <v>1</v>
      </c>
      <c r="X117">
        <v>1</v>
      </c>
      <c r="Y117">
        <v>0</v>
      </c>
    </row>
    <row r="118" spans="1:25" x14ac:dyDescent="0.25">
      <c r="A118" t="s">
        <v>446</v>
      </c>
      <c r="B118" t="s">
        <v>442</v>
      </c>
      <c r="C118" s="4" t="s">
        <v>35</v>
      </c>
      <c r="D118" s="7" t="s">
        <v>432</v>
      </c>
      <c r="E118" s="40" t="s">
        <v>474</v>
      </c>
      <c r="F118" s="22">
        <v>2</v>
      </c>
      <c r="G118" s="7" t="s">
        <v>41</v>
      </c>
      <c r="H118">
        <v>2082018</v>
      </c>
      <c r="I118" s="4" t="s">
        <v>193</v>
      </c>
      <c r="J118" s="4" t="s">
        <v>205</v>
      </c>
      <c r="K118" s="4">
        <v>0</v>
      </c>
      <c r="L118" s="4">
        <v>4591</v>
      </c>
      <c r="M118">
        <v>4591</v>
      </c>
      <c r="N118">
        <v>0</v>
      </c>
      <c r="O118">
        <v>0</v>
      </c>
      <c r="P118">
        <v>26</v>
      </c>
      <c r="Q118" t="s">
        <v>157</v>
      </c>
      <c r="R118" t="s">
        <v>158</v>
      </c>
      <c r="S118" t="s">
        <v>159</v>
      </c>
      <c r="T118" t="s">
        <v>160</v>
      </c>
      <c r="U118" t="s">
        <v>161</v>
      </c>
      <c r="V118" t="s">
        <v>162</v>
      </c>
      <c r="W118">
        <v>1</v>
      </c>
      <c r="X118">
        <v>1</v>
      </c>
      <c r="Y118">
        <v>0</v>
      </c>
    </row>
    <row r="119" spans="1:25" x14ac:dyDescent="0.25">
      <c r="A119" t="s">
        <v>446</v>
      </c>
      <c r="B119" t="s">
        <v>441</v>
      </c>
      <c r="C119" s="4" t="s">
        <v>36</v>
      </c>
      <c r="D119" s="7" t="s">
        <v>432</v>
      </c>
      <c r="E119" s="40" t="s">
        <v>474</v>
      </c>
      <c r="F119" s="22">
        <v>1</v>
      </c>
      <c r="G119" s="7" t="s">
        <v>41</v>
      </c>
      <c r="H119">
        <v>2082018</v>
      </c>
      <c r="I119" s="4" t="s">
        <v>205</v>
      </c>
      <c r="J119" s="4" t="s">
        <v>193</v>
      </c>
      <c r="K119" s="4">
        <v>1886</v>
      </c>
      <c r="L119" s="4">
        <v>0</v>
      </c>
      <c r="M119">
        <v>1886</v>
      </c>
      <c r="N119">
        <v>0</v>
      </c>
      <c r="O119">
        <v>14</v>
      </c>
      <c r="P119">
        <v>0</v>
      </c>
      <c r="Q119" t="s">
        <v>155</v>
      </c>
      <c r="R119" t="s">
        <v>156</v>
      </c>
      <c r="S119" t="s">
        <v>152</v>
      </c>
      <c r="T119" t="s">
        <v>151</v>
      </c>
      <c r="U119" t="s">
        <v>153</v>
      </c>
      <c r="V119" t="s">
        <v>154</v>
      </c>
      <c r="W119">
        <v>1</v>
      </c>
      <c r="X119">
        <v>1</v>
      </c>
      <c r="Y119">
        <v>0</v>
      </c>
    </row>
    <row r="120" spans="1:25" x14ac:dyDescent="0.25">
      <c r="A120" t="s">
        <v>445</v>
      </c>
      <c r="B120" t="s">
        <v>439</v>
      </c>
      <c r="C120" s="4" t="s">
        <v>37</v>
      </c>
      <c r="D120" s="7" t="s">
        <v>432</v>
      </c>
      <c r="E120" s="40" t="s">
        <v>475</v>
      </c>
      <c r="F120" s="22">
        <v>2</v>
      </c>
      <c r="G120" s="7" t="s">
        <v>41</v>
      </c>
      <c r="H120">
        <v>2082018</v>
      </c>
      <c r="I120" s="4" t="s">
        <v>193</v>
      </c>
      <c r="J120" s="4" t="s">
        <v>204</v>
      </c>
      <c r="K120" s="4">
        <v>0</v>
      </c>
      <c r="L120" s="4">
        <v>3388</v>
      </c>
      <c r="M120">
        <v>3388</v>
      </c>
      <c r="N120">
        <v>0</v>
      </c>
      <c r="O120">
        <v>0</v>
      </c>
      <c r="P120">
        <v>26</v>
      </c>
      <c r="Q120" t="s">
        <v>157</v>
      </c>
      <c r="R120" t="s">
        <v>158</v>
      </c>
      <c r="S120" t="s">
        <v>159</v>
      </c>
      <c r="T120" t="s">
        <v>160</v>
      </c>
      <c r="U120" t="s">
        <v>161</v>
      </c>
      <c r="V120" t="s">
        <v>162</v>
      </c>
      <c r="W120">
        <v>1</v>
      </c>
      <c r="X120">
        <v>1</v>
      </c>
      <c r="Y120">
        <v>0</v>
      </c>
    </row>
    <row r="121" spans="1:25" x14ac:dyDescent="0.25">
      <c r="A121" t="s">
        <v>445</v>
      </c>
      <c r="B121" t="s">
        <v>440</v>
      </c>
      <c r="C121" s="4" t="s">
        <v>38</v>
      </c>
      <c r="D121" s="7" t="s">
        <v>432</v>
      </c>
      <c r="E121" s="40" t="s">
        <v>474</v>
      </c>
      <c r="F121" s="22">
        <v>1</v>
      </c>
      <c r="G121" s="7" t="s">
        <v>42</v>
      </c>
      <c r="H121">
        <v>2082018</v>
      </c>
      <c r="I121" s="4" t="s">
        <v>193</v>
      </c>
      <c r="J121" s="4" t="s">
        <v>205</v>
      </c>
      <c r="K121" s="4">
        <v>0</v>
      </c>
      <c r="L121" s="4">
        <v>2083</v>
      </c>
      <c r="M121">
        <v>2083</v>
      </c>
      <c r="N121">
        <v>1</v>
      </c>
      <c r="O121">
        <v>0</v>
      </c>
      <c r="P121">
        <v>14</v>
      </c>
      <c r="Q121" t="s">
        <v>155</v>
      </c>
      <c r="R121" t="s">
        <v>156</v>
      </c>
      <c r="S121" t="s">
        <v>152</v>
      </c>
      <c r="T121" t="s">
        <v>151</v>
      </c>
      <c r="U121" t="s">
        <v>153</v>
      </c>
      <c r="V121" t="s">
        <v>154</v>
      </c>
      <c r="W121">
        <v>1</v>
      </c>
      <c r="X121">
        <v>1</v>
      </c>
      <c r="Y121">
        <v>0</v>
      </c>
    </row>
    <row r="122" spans="1:25" x14ac:dyDescent="0.25">
      <c r="A122" t="s">
        <v>462</v>
      </c>
      <c r="B122" t="s">
        <v>451</v>
      </c>
      <c r="C122" s="4" t="s">
        <v>30</v>
      </c>
      <c r="D122" s="7" t="s">
        <v>450</v>
      </c>
      <c r="E122" s="2" t="s">
        <v>476</v>
      </c>
      <c r="F122" s="17">
        <v>1</v>
      </c>
      <c r="G122" s="7" t="s">
        <v>41</v>
      </c>
      <c r="H122">
        <v>3082018</v>
      </c>
      <c r="I122" s="4" t="s">
        <v>192</v>
      </c>
      <c r="J122" s="4" t="s">
        <v>325</v>
      </c>
      <c r="K122" s="4">
        <v>1368</v>
      </c>
      <c r="L122" s="4">
        <v>873</v>
      </c>
      <c r="M122" s="4">
        <v>2241</v>
      </c>
      <c r="N122" s="4">
        <v>0</v>
      </c>
      <c r="O122">
        <v>10</v>
      </c>
      <c r="P122">
        <v>8</v>
      </c>
      <c r="Q122" t="s">
        <v>155</v>
      </c>
      <c r="R122" t="s">
        <v>156</v>
      </c>
      <c r="S122" t="s">
        <v>152</v>
      </c>
      <c r="T122" t="s">
        <v>151</v>
      </c>
      <c r="U122" t="s">
        <v>153</v>
      </c>
      <c r="V122" t="s">
        <v>154</v>
      </c>
      <c r="W122">
        <v>1</v>
      </c>
      <c r="X122">
        <v>1</v>
      </c>
      <c r="Y122">
        <v>0</v>
      </c>
    </row>
    <row r="123" spans="1:25" x14ac:dyDescent="0.25">
      <c r="A123" t="s">
        <v>462</v>
      </c>
      <c r="B123" t="s">
        <v>452</v>
      </c>
      <c r="C123" s="4" t="s">
        <v>32</v>
      </c>
      <c r="D123" s="7" t="s">
        <v>450</v>
      </c>
      <c r="E123" s="2" t="s">
        <v>476</v>
      </c>
      <c r="F123" s="17">
        <v>2</v>
      </c>
      <c r="G123" s="7" t="s">
        <v>41</v>
      </c>
      <c r="H123">
        <v>3082018</v>
      </c>
      <c r="I123" s="4" t="s">
        <v>325</v>
      </c>
      <c r="J123" s="4" t="s">
        <v>192</v>
      </c>
      <c r="K123" s="4">
        <v>740</v>
      </c>
      <c r="L123" s="4">
        <v>1487</v>
      </c>
      <c r="M123" s="4">
        <v>2227</v>
      </c>
      <c r="N123" s="4">
        <v>0</v>
      </c>
      <c r="O123">
        <v>11</v>
      </c>
      <c r="P123">
        <v>15</v>
      </c>
      <c r="Q123" t="s">
        <v>157</v>
      </c>
      <c r="R123" t="s">
        <v>158</v>
      </c>
      <c r="S123" t="s">
        <v>159</v>
      </c>
      <c r="T123" t="s">
        <v>160</v>
      </c>
      <c r="U123" t="s">
        <v>161</v>
      </c>
      <c r="V123" t="s">
        <v>162</v>
      </c>
      <c r="W123">
        <v>1</v>
      </c>
      <c r="X123">
        <v>1</v>
      </c>
      <c r="Y123">
        <v>0</v>
      </c>
    </row>
    <row r="124" spans="1:25" x14ac:dyDescent="0.25">
      <c r="A124" t="s">
        <v>461</v>
      </c>
      <c r="B124" t="s">
        <v>453</v>
      </c>
      <c r="C124" s="4" t="s">
        <v>33</v>
      </c>
      <c r="D124" s="7" t="s">
        <v>450</v>
      </c>
      <c r="E124" s="2" t="s">
        <v>476</v>
      </c>
      <c r="F124" s="17">
        <v>1</v>
      </c>
      <c r="G124" s="7" t="s">
        <v>42</v>
      </c>
      <c r="H124">
        <v>3082018</v>
      </c>
      <c r="I124" s="4" t="s">
        <v>192</v>
      </c>
      <c r="J124" s="4" t="s">
        <v>325</v>
      </c>
      <c r="K124" s="4">
        <v>1152</v>
      </c>
      <c r="L124" s="4">
        <v>503</v>
      </c>
      <c r="M124" s="4">
        <v>1655</v>
      </c>
      <c r="N124" s="4">
        <v>3</v>
      </c>
      <c r="O124">
        <v>9</v>
      </c>
      <c r="P124">
        <v>8</v>
      </c>
      <c r="Q124" t="s">
        <v>155</v>
      </c>
      <c r="R124" t="s">
        <v>156</v>
      </c>
      <c r="S124" t="s">
        <v>152</v>
      </c>
      <c r="T124" t="s">
        <v>151</v>
      </c>
      <c r="U124" t="s">
        <v>153</v>
      </c>
      <c r="V124" t="s">
        <v>154</v>
      </c>
      <c r="W124">
        <v>1</v>
      </c>
      <c r="X124">
        <v>1</v>
      </c>
      <c r="Y124">
        <v>0</v>
      </c>
    </row>
    <row r="125" spans="1:25" x14ac:dyDescent="0.25">
      <c r="A125" t="s">
        <v>461</v>
      </c>
      <c r="B125" t="s">
        <v>454</v>
      </c>
      <c r="C125" s="4" t="s">
        <v>34</v>
      </c>
      <c r="D125" s="7" t="s">
        <v>450</v>
      </c>
      <c r="E125" s="2" t="s">
        <v>476</v>
      </c>
      <c r="F125" s="17">
        <v>2</v>
      </c>
      <c r="G125" s="7" t="s">
        <v>42</v>
      </c>
      <c r="H125">
        <v>3082018</v>
      </c>
      <c r="I125" s="4" t="s">
        <v>325</v>
      </c>
      <c r="J125" s="4" t="s">
        <v>192</v>
      </c>
      <c r="K125" s="4">
        <v>832</v>
      </c>
      <c r="L125" s="4">
        <v>1223</v>
      </c>
      <c r="M125" s="4">
        <v>2055</v>
      </c>
      <c r="N125" s="4">
        <v>0</v>
      </c>
      <c r="O125">
        <v>9</v>
      </c>
      <c r="P125">
        <v>12</v>
      </c>
      <c r="Q125" t="s">
        <v>157</v>
      </c>
      <c r="R125" t="s">
        <v>158</v>
      </c>
      <c r="S125" t="s">
        <v>159</v>
      </c>
      <c r="T125" t="s">
        <v>160</v>
      </c>
      <c r="U125" t="s">
        <v>161</v>
      </c>
      <c r="V125" t="s">
        <v>162</v>
      </c>
      <c r="W125">
        <v>1</v>
      </c>
      <c r="X125">
        <v>1</v>
      </c>
      <c r="Y125">
        <v>0</v>
      </c>
    </row>
    <row r="126" spans="1:25" x14ac:dyDescent="0.25">
      <c r="A126" t="s">
        <v>459</v>
      </c>
      <c r="B126" t="s">
        <v>455</v>
      </c>
      <c r="C126" s="4" t="s">
        <v>35</v>
      </c>
      <c r="D126" s="7" t="s">
        <v>450</v>
      </c>
      <c r="E126" s="2" t="s">
        <v>476</v>
      </c>
      <c r="F126" s="22">
        <v>2</v>
      </c>
      <c r="G126" s="7" t="s">
        <v>41</v>
      </c>
      <c r="H126">
        <v>3082018</v>
      </c>
      <c r="I126" s="4" t="s">
        <v>194</v>
      </c>
      <c r="J126" s="4" t="s">
        <v>205</v>
      </c>
      <c r="K126" s="4">
        <v>659</v>
      </c>
      <c r="L126" s="4">
        <v>1520</v>
      </c>
      <c r="M126" s="4">
        <v>2179</v>
      </c>
      <c r="N126" s="4">
        <v>4</v>
      </c>
      <c r="O126">
        <v>7</v>
      </c>
      <c r="P126">
        <v>13</v>
      </c>
      <c r="Q126" t="s">
        <v>157</v>
      </c>
      <c r="R126" t="s">
        <v>158</v>
      </c>
      <c r="S126" t="s">
        <v>159</v>
      </c>
      <c r="T126" t="s">
        <v>160</v>
      </c>
      <c r="U126" t="s">
        <v>161</v>
      </c>
      <c r="V126" t="s">
        <v>162</v>
      </c>
      <c r="W126">
        <v>1</v>
      </c>
      <c r="X126">
        <v>1</v>
      </c>
      <c r="Y126">
        <v>0</v>
      </c>
    </row>
    <row r="127" spans="1:25" x14ac:dyDescent="0.25">
      <c r="A127" t="s">
        <v>459</v>
      </c>
      <c r="B127" t="s">
        <v>456</v>
      </c>
      <c r="C127" s="4" t="s">
        <v>36</v>
      </c>
      <c r="D127" s="7" t="s">
        <v>450</v>
      </c>
      <c r="E127" s="2" t="s">
        <v>476</v>
      </c>
      <c r="F127" s="22">
        <v>1</v>
      </c>
      <c r="G127" s="7" t="s">
        <v>41</v>
      </c>
      <c r="H127">
        <v>3082018</v>
      </c>
      <c r="I127" s="4" t="s">
        <v>205</v>
      </c>
      <c r="J127" s="4" t="s">
        <v>194</v>
      </c>
      <c r="K127" s="4">
        <v>1157</v>
      </c>
      <c r="L127" s="4">
        <v>1061</v>
      </c>
      <c r="M127" s="4">
        <v>2218</v>
      </c>
      <c r="N127" s="4">
        <v>0</v>
      </c>
      <c r="O127">
        <v>10</v>
      </c>
      <c r="P127">
        <v>9</v>
      </c>
      <c r="Q127" t="s">
        <v>155</v>
      </c>
      <c r="R127" t="s">
        <v>156</v>
      </c>
      <c r="S127" t="s">
        <v>152</v>
      </c>
      <c r="T127" t="s">
        <v>151</v>
      </c>
      <c r="U127" t="s">
        <v>153</v>
      </c>
      <c r="V127" t="s">
        <v>154</v>
      </c>
      <c r="W127">
        <v>1</v>
      </c>
      <c r="X127">
        <v>1</v>
      </c>
      <c r="Y127">
        <v>0</v>
      </c>
    </row>
    <row r="128" spans="1:25" x14ac:dyDescent="0.25">
      <c r="A128" t="s">
        <v>460</v>
      </c>
      <c r="B128" t="s">
        <v>457</v>
      </c>
      <c r="C128" s="4" t="s">
        <v>37</v>
      </c>
      <c r="D128" s="7" t="s">
        <v>450</v>
      </c>
      <c r="E128" s="2" t="s">
        <v>476</v>
      </c>
      <c r="F128" s="22">
        <v>2</v>
      </c>
      <c r="G128" s="7" t="s">
        <v>41</v>
      </c>
      <c r="H128">
        <v>3082018</v>
      </c>
      <c r="I128" s="4" t="s">
        <v>192</v>
      </c>
      <c r="J128" s="4" t="s">
        <v>325</v>
      </c>
      <c r="K128">
        <v>654</v>
      </c>
      <c r="L128">
        <v>1664</v>
      </c>
      <c r="M128" s="4">
        <v>1536</v>
      </c>
      <c r="N128">
        <v>0</v>
      </c>
      <c r="O128">
        <v>14</v>
      </c>
      <c r="P128">
        <v>14</v>
      </c>
      <c r="Q128" t="s">
        <v>157</v>
      </c>
      <c r="R128" t="s">
        <v>158</v>
      </c>
      <c r="S128" t="s">
        <v>159</v>
      </c>
      <c r="T128" t="s">
        <v>160</v>
      </c>
      <c r="U128" t="s">
        <v>161</v>
      </c>
      <c r="V128" t="s">
        <v>162</v>
      </c>
      <c r="W128">
        <v>1</v>
      </c>
      <c r="X128">
        <v>1</v>
      </c>
      <c r="Y128">
        <v>0</v>
      </c>
    </row>
    <row r="129" spans="1:25" x14ac:dyDescent="0.25">
      <c r="A129" t="s">
        <v>460</v>
      </c>
      <c r="B129" t="s">
        <v>458</v>
      </c>
      <c r="C129" s="4" t="s">
        <v>38</v>
      </c>
      <c r="D129" s="7" t="s">
        <v>450</v>
      </c>
      <c r="E129" s="2" t="s">
        <v>476</v>
      </c>
      <c r="F129" s="22">
        <v>1</v>
      </c>
      <c r="G129" s="7" t="s">
        <v>42</v>
      </c>
      <c r="H129">
        <v>3082018</v>
      </c>
      <c r="I129" s="4" t="s">
        <v>194</v>
      </c>
      <c r="J129" s="4" t="s">
        <v>205</v>
      </c>
      <c r="K129" s="4">
        <v>1600</v>
      </c>
      <c r="L129" s="4">
        <v>804</v>
      </c>
      <c r="M129" s="4">
        <v>2404</v>
      </c>
      <c r="N129" s="4"/>
      <c r="O129">
        <v>26</v>
      </c>
      <c r="P129">
        <v>23</v>
      </c>
      <c r="Q129" t="s">
        <v>155</v>
      </c>
      <c r="R129" t="s">
        <v>156</v>
      </c>
      <c r="S129" t="s">
        <v>152</v>
      </c>
      <c r="T129" t="s">
        <v>151</v>
      </c>
      <c r="U129" t="s">
        <v>153</v>
      </c>
      <c r="V129" t="s">
        <v>154</v>
      </c>
      <c r="W129">
        <v>1</v>
      </c>
      <c r="X129">
        <v>1</v>
      </c>
      <c r="Y129">
        <v>0</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6"/>
  <sheetViews>
    <sheetView topLeftCell="H1" workbookViewId="0">
      <selection activeCell="AI3" sqref="AI3:AI10"/>
    </sheetView>
  </sheetViews>
  <sheetFormatPr defaultRowHeight="15" x14ac:dyDescent="0.25"/>
  <sheetData>
    <row r="1" spans="1:36" x14ac:dyDescent="0.25">
      <c r="A1" s="6" t="s">
        <v>31</v>
      </c>
      <c r="D1" s="6" t="s">
        <v>43</v>
      </c>
      <c r="U1" s="21" t="s">
        <v>332</v>
      </c>
      <c r="AG1" s="6" t="s">
        <v>353</v>
      </c>
    </row>
    <row r="2" spans="1:36" ht="15.75" thickBot="1" x14ac:dyDescent="0.3">
      <c r="A2" s="9"/>
      <c r="B2" s="10" t="s">
        <v>39</v>
      </c>
      <c r="C2" s="10" t="s">
        <v>40</v>
      </c>
      <c r="D2" s="11">
        <v>3</v>
      </c>
      <c r="E2" s="11">
        <v>4</v>
      </c>
      <c r="F2" s="11">
        <v>5</v>
      </c>
      <c r="G2" s="11">
        <v>6</v>
      </c>
      <c r="H2" s="11">
        <v>7</v>
      </c>
      <c r="I2" s="11">
        <v>8</v>
      </c>
      <c r="J2" s="15">
        <v>9</v>
      </c>
      <c r="K2" s="15">
        <v>10</v>
      </c>
      <c r="L2" s="15">
        <v>11</v>
      </c>
      <c r="M2" s="15">
        <v>12</v>
      </c>
      <c r="N2" s="11">
        <v>13</v>
      </c>
      <c r="O2" s="11">
        <v>14</v>
      </c>
      <c r="P2" s="11">
        <v>15</v>
      </c>
      <c r="Q2" s="11">
        <v>16</v>
      </c>
      <c r="R2" s="11">
        <v>17</v>
      </c>
      <c r="S2" s="11">
        <v>18</v>
      </c>
      <c r="T2" s="15">
        <v>19</v>
      </c>
      <c r="U2" s="15">
        <v>20</v>
      </c>
      <c r="V2" s="15">
        <v>21</v>
      </c>
      <c r="W2" s="15">
        <v>22</v>
      </c>
      <c r="X2" s="15">
        <v>23</v>
      </c>
      <c r="Y2" s="15">
        <v>24</v>
      </c>
      <c r="Z2" s="15">
        <v>25</v>
      </c>
      <c r="AA2" s="15">
        <v>26</v>
      </c>
      <c r="AB2" s="15">
        <v>27</v>
      </c>
      <c r="AC2" s="15">
        <v>28</v>
      </c>
      <c r="AD2" s="15">
        <v>29</v>
      </c>
      <c r="AE2" s="15">
        <v>30</v>
      </c>
      <c r="AF2" s="15">
        <v>31</v>
      </c>
      <c r="AG2" s="15">
        <v>1</v>
      </c>
      <c r="AH2" s="15">
        <v>2</v>
      </c>
      <c r="AI2" s="15">
        <v>3</v>
      </c>
      <c r="AJ2" s="26" t="s">
        <v>178</v>
      </c>
    </row>
    <row r="3" spans="1:36" x14ac:dyDescent="0.25">
      <c r="A3" t="s">
        <v>30</v>
      </c>
      <c r="B3" s="7">
        <v>1</v>
      </c>
      <c r="C3" s="7" t="s">
        <v>42</v>
      </c>
      <c r="D3" s="7">
        <v>488</v>
      </c>
      <c r="E3" s="7">
        <v>493</v>
      </c>
      <c r="F3" s="7">
        <v>492</v>
      </c>
      <c r="G3" s="7">
        <v>498</v>
      </c>
      <c r="H3" s="7">
        <v>500</v>
      </c>
      <c r="I3" s="7">
        <v>499</v>
      </c>
      <c r="J3" s="7">
        <v>510</v>
      </c>
      <c r="K3" s="7">
        <v>497</v>
      </c>
      <c r="L3" s="7">
        <v>508</v>
      </c>
      <c r="M3" s="7">
        <v>506</v>
      </c>
      <c r="N3" s="7">
        <v>506</v>
      </c>
      <c r="O3" s="7">
        <v>515</v>
      </c>
      <c r="P3" s="7">
        <v>514</v>
      </c>
      <c r="Q3" s="7">
        <v>512</v>
      </c>
      <c r="R3" s="7">
        <v>519</v>
      </c>
      <c r="S3" s="7">
        <v>519</v>
      </c>
      <c r="T3" s="7">
        <v>525</v>
      </c>
      <c r="U3" s="7">
        <v>525</v>
      </c>
      <c r="V3" s="7">
        <v>522</v>
      </c>
      <c r="W3" s="7">
        <v>522</v>
      </c>
      <c r="X3" s="7">
        <v>523</v>
      </c>
      <c r="Y3" s="7">
        <v>527</v>
      </c>
      <c r="Z3" s="7">
        <v>532</v>
      </c>
      <c r="AA3" s="7">
        <v>529</v>
      </c>
      <c r="AB3" s="7">
        <v>533</v>
      </c>
      <c r="AC3" s="7">
        <v>535</v>
      </c>
      <c r="AD3" s="7">
        <v>541</v>
      </c>
      <c r="AE3" s="7">
        <v>541</v>
      </c>
      <c r="AF3" s="7">
        <v>544</v>
      </c>
      <c r="AG3" s="7">
        <v>548</v>
      </c>
      <c r="AH3" s="7">
        <v>550</v>
      </c>
      <c r="AI3" s="7">
        <v>543</v>
      </c>
      <c r="AJ3">
        <f t="shared" ref="AJ3:AJ5" si="0">AI3/D3*100</f>
        <v>111.27049180327869</v>
      </c>
    </row>
    <row r="4" spans="1:36" x14ac:dyDescent="0.25">
      <c r="A4" t="s">
        <v>32</v>
      </c>
      <c r="B4" s="7">
        <v>1</v>
      </c>
      <c r="C4" s="7" t="s">
        <v>42</v>
      </c>
      <c r="D4" s="7">
        <v>455</v>
      </c>
      <c r="E4" s="7">
        <v>456</v>
      </c>
      <c r="F4" s="7">
        <v>454</v>
      </c>
      <c r="G4" s="7">
        <v>458</v>
      </c>
      <c r="H4" s="7">
        <v>461</v>
      </c>
      <c r="I4" s="7">
        <v>464</v>
      </c>
      <c r="J4" s="7">
        <v>472</v>
      </c>
      <c r="K4" s="7">
        <v>466</v>
      </c>
      <c r="L4" s="7">
        <v>474</v>
      </c>
      <c r="M4" s="7">
        <v>474</v>
      </c>
      <c r="N4" s="7">
        <v>466</v>
      </c>
      <c r="O4" s="7">
        <v>469</v>
      </c>
      <c r="P4" s="7">
        <v>472</v>
      </c>
      <c r="Q4" s="7">
        <v>470</v>
      </c>
      <c r="R4" s="7">
        <v>472</v>
      </c>
      <c r="S4" s="7">
        <v>474</v>
      </c>
      <c r="T4" s="7">
        <v>479</v>
      </c>
      <c r="U4" s="7">
        <v>487</v>
      </c>
      <c r="V4" s="7">
        <v>476</v>
      </c>
      <c r="W4" s="7">
        <v>480</v>
      </c>
      <c r="X4" s="7">
        <v>480</v>
      </c>
      <c r="Y4" s="7">
        <v>485</v>
      </c>
      <c r="Z4" s="7">
        <v>493</v>
      </c>
      <c r="AA4" s="7">
        <v>482</v>
      </c>
      <c r="AB4" s="7">
        <v>491</v>
      </c>
      <c r="AC4" s="7">
        <v>493</v>
      </c>
      <c r="AD4" s="7">
        <v>492</v>
      </c>
      <c r="AE4" s="7">
        <v>494</v>
      </c>
      <c r="AF4" s="7">
        <v>496</v>
      </c>
      <c r="AG4" s="7">
        <v>498</v>
      </c>
      <c r="AH4" s="7">
        <v>495</v>
      </c>
      <c r="AI4" s="7">
        <v>498</v>
      </c>
      <c r="AJ4">
        <f t="shared" si="0"/>
        <v>109.45054945054946</v>
      </c>
    </row>
    <row r="5" spans="1:36" x14ac:dyDescent="0.25">
      <c r="A5" t="s">
        <v>33</v>
      </c>
      <c r="B5" s="7">
        <v>2</v>
      </c>
      <c r="C5" s="7" t="s">
        <v>41</v>
      </c>
      <c r="D5" s="7">
        <v>444</v>
      </c>
      <c r="E5" s="7">
        <v>449</v>
      </c>
      <c r="F5" s="7">
        <v>453</v>
      </c>
      <c r="G5" s="7">
        <v>456</v>
      </c>
      <c r="H5" s="7">
        <v>458</v>
      </c>
      <c r="I5" s="7">
        <v>465</v>
      </c>
      <c r="J5" s="7">
        <v>476</v>
      </c>
      <c r="K5" s="7">
        <v>472</v>
      </c>
      <c r="L5" s="7">
        <v>479</v>
      </c>
      <c r="M5" s="7">
        <v>476</v>
      </c>
      <c r="N5" s="7">
        <v>471</v>
      </c>
      <c r="O5" s="7">
        <v>470</v>
      </c>
      <c r="P5" s="7">
        <v>471</v>
      </c>
      <c r="Q5" s="7">
        <v>482</v>
      </c>
      <c r="R5" s="7">
        <v>480</v>
      </c>
      <c r="S5" s="7">
        <v>477</v>
      </c>
      <c r="T5" s="7">
        <v>480</v>
      </c>
      <c r="U5" s="7">
        <v>480</v>
      </c>
      <c r="V5" s="7">
        <v>483</v>
      </c>
      <c r="W5" s="7">
        <v>491</v>
      </c>
      <c r="X5" s="7">
        <v>490</v>
      </c>
      <c r="Y5" s="7">
        <v>496</v>
      </c>
      <c r="Z5" s="7">
        <v>497</v>
      </c>
      <c r="AA5" s="7">
        <v>495</v>
      </c>
      <c r="AB5" s="7">
        <v>494</v>
      </c>
      <c r="AC5" s="7">
        <v>491</v>
      </c>
      <c r="AD5" s="7">
        <v>494</v>
      </c>
      <c r="AE5" s="7">
        <v>501</v>
      </c>
      <c r="AF5" s="7">
        <v>500</v>
      </c>
      <c r="AG5" s="7">
        <v>497</v>
      </c>
      <c r="AH5" s="7">
        <v>498</v>
      </c>
      <c r="AI5" s="7">
        <v>496</v>
      </c>
      <c r="AJ5">
        <f t="shared" si="0"/>
        <v>111.7117117117117</v>
      </c>
    </row>
    <row r="6" spans="1:36" x14ac:dyDescent="0.25">
      <c r="A6" t="s">
        <v>34</v>
      </c>
      <c r="B6" s="7">
        <v>2</v>
      </c>
      <c r="C6" s="7" t="s">
        <v>41</v>
      </c>
      <c r="D6" s="7">
        <v>449</v>
      </c>
      <c r="E6" s="7">
        <v>438</v>
      </c>
      <c r="F6" s="7">
        <v>443</v>
      </c>
      <c r="G6" s="7">
        <v>448</v>
      </c>
      <c r="H6" s="7">
        <v>450</v>
      </c>
      <c r="I6" s="7">
        <v>454</v>
      </c>
      <c r="J6" s="7">
        <v>459</v>
      </c>
      <c r="K6" s="7">
        <v>463</v>
      </c>
      <c r="L6" s="7">
        <v>470</v>
      </c>
      <c r="M6" s="7">
        <v>458</v>
      </c>
      <c r="N6" s="7">
        <v>467</v>
      </c>
      <c r="O6" s="7">
        <v>467</v>
      </c>
      <c r="P6" s="7">
        <v>467</v>
      </c>
      <c r="Q6" s="7">
        <v>470</v>
      </c>
      <c r="R6" s="7">
        <v>471</v>
      </c>
      <c r="S6" s="7">
        <v>474</v>
      </c>
      <c r="T6" s="7">
        <v>480</v>
      </c>
      <c r="U6" s="7">
        <v>478</v>
      </c>
      <c r="V6" s="7">
        <v>485</v>
      </c>
      <c r="W6" s="7">
        <v>492</v>
      </c>
      <c r="X6" s="7">
        <v>489</v>
      </c>
      <c r="Y6" s="7">
        <v>491</v>
      </c>
      <c r="Z6" s="7">
        <v>500</v>
      </c>
      <c r="AA6" s="7">
        <v>495</v>
      </c>
      <c r="AB6" s="7">
        <v>495</v>
      </c>
      <c r="AC6" s="7">
        <v>497</v>
      </c>
      <c r="AD6" s="7">
        <v>507</v>
      </c>
      <c r="AE6" s="7">
        <v>517</v>
      </c>
      <c r="AF6" s="7">
        <v>515</v>
      </c>
      <c r="AG6" s="7">
        <v>512</v>
      </c>
      <c r="AH6" s="7">
        <v>510</v>
      </c>
      <c r="AI6" s="7">
        <v>510</v>
      </c>
      <c r="AJ6">
        <f>AI6/D6*100</f>
        <v>113.58574610244989</v>
      </c>
    </row>
    <row r="7" spans="1:36" x14ac:dyDescent="0.25">
      <c r="A7" t="s">
        <v>35</v>
      </c>
      <c r="B7" s="7">
        <v>3</v>
      </c>
      <c r="C7" s="7" t="s">
        <v>42</v>
      </c>
      <c r="D7" s="7">
        <v>500</v>
      </c>
      <c r="E7" s="7">
        <v>503</v>
      </c>
      <c r="F7" s="7">
        <v>503</v>
      </c>
      <c r="G7" s="7">
        <v>510</v>
      </c>
      <c r="H7" s="7">
        <v>510</v>
      </c>
      <c r="I7" s="7">
        <v>511</v>
      </c>
      <c r="J7" s="7">
        <v>523</v>
      </c>
      <c r="K7" s="17">
        <v>524</v>
      </c>
      <c r="L7" s="7">
        <v>520</v>
      </c>
      <c r="M7" s="7">
        <v>522</v>
      </c>
      <c r="N7" s="7">
        <v>519</v>
      </c>
      <c r="O7" s="7">
        <v>521</v>
      </c>
      <c r="P7" s="7">
        <v>528</v>
      </c>
      <c r="Q7" s="7">
        <v>527</v>
      </c>
      <c r="R7" s="7">
        <v>524</v>
      </c>
      <c r="S7" s="7">
        <v>532</v>
      </c>
      <c r="T7" s="7">
        <v>530</v>
      </c>
      <c r="U7" s="7">
        <v>535</v>
      </c>
      <c r="V7" s="7">
        <v>530</v>
      </c>
      <c r="W7" s="7">
        <v>536</v>
      </c>
      <c r="X7" s="7">
        <v>543</v>
      </c>
      <c r="Y7" s="7">
        <v>543</v>
      </c>
      <c r="Z7" s="7">
        <v>543</v>
      </c>
      <c r="AA7" s="7">
        <v>552</v>
      </c>
      <c r="AB7" s="7">
        <v>555</v>
      </c>
      <c r="AC7" s="7">
        <v>549</v>
      </c>
      <c r="AD7" s="7">
        <v>556</v>
      </c>
      <c r="AE7" s="7">
        <v>560</v>
      </c>
      <c r="AF7" s="7">
        <v>558</v>
      </c>
      <c r="AG7" s="7">
        <v>558</v>
      </c>
      <c r="AH7" s="7">
        <v>566</v>
      </c>
      <c r="AI7" s="7">
        <v>564</v>
      </c>
      <c r="AJ7">
        <f t="shared" ref="AJ7:AJ10" si="1">AI7/D7*100</f>
        <v>112.79999999999998</v>
      </c>
    </row>
    <row r="8" spans="1:36" x14ac:dyDescent="0.25">
      <c r="A8" t="s">
        <v>36</v>
      </c>
      <c r="B8" s="7">
        <v>3</v>
      </c>
      <c r="C8" s="7" t="s">
        <v>42</v>
      </c>
      <c r="D8" s="7">
        <v>410</v>
      </c>
      <c r="E8" s="7">
        <v>417</v>
      </c>
      <c r="F8" s="7">
        <v>424</v>
      </c>
      <c r="G8" s="7">
        <v>425</v>
      </c>
      <c r="H8" s="7">
        <v>422</v>
      </c>
      <c r="I8" s="7">
        <v>420</v>
      </c>
      <c r="J8" s="7">
        <v>424</v>
      </c>
      <c r="K8" s="17">
        <v>425</v>
      </c>
      <c r="L8" s="7">
        <v>408</v>
      </c>
      <c r="M8" s="7">
        <v>411</v>
      </c>
      <c r="N8" s="7">
        <v>405</v>
      </c>
      <c r="O8" s="7">
        <v>404</v>
      </c>
      <c r="P8" s="7">
        <v>407</v>
      </c>
      <c r="Q8" s="7">
        <v>403</v>
      </c>
      <c r="R8" s="7">
        <v>398</v>
      </c>
      <c r="S8" s="7">
        <v>399</v>
      </c>
      <c r="T8" s="7">
        <v>400</v>
      </c>
      <c r="U8" s="7">
        <v>403</v>
      </c>
      <c r="V8" s="7">
        <v>402</v>
      </c>
      <c r="W8" s="7">
        <v>420</v>
      </c>
      <c r="X8" s="7">
        <v>422</v>
      </c>
      <c r="Y8" s="7">
        <v>424</v>
      </c>
      <c r="Z8" s="7">
        <v>430</v>
      </c>
      <c r="AA8" s="7">
        <v>442</v>
      </c>
      <c r="AB8" s="7">
        <v>445</v>
      </c>
      <c r="AC8" s="7">
        <v>447</v>
      </c>
      <c r="AD8" s="7">
        <v>462</v>
      </c>
      <c r="AE8" s="7">
        <v>452</v>
      </c>
      <c r="AF8" s="7">
        <v>459</v>
      </c>
      <c r="AG8" s="7">
        <v>464</v>
      </c>
      <c r="AH8" s="7">
        <v>470</v>
      </c>
      <c r="AI8" s="7">
        <v>478</v>
      </c>
      <c r="AJ8">
        <f t="shared" si="1"/>
        <v>116.58536585365853</v>
      </c>
    </row>
    <row r="9" spans="1:36" x14ac:dyDescent="0.25">
      <c r="A9" s="21" t="s">
        <v>37</v>
      </c>
      <c r="B9" s="20">
        <v>5</v>
      </c>
      <c r="C9" s="7" t="s">
        <v>42</v>
      </c>
      <c r="D9" s="7">
        <v>381</v>
      </c>
      <c r="E9" s="7">
        <v>372</v>
      </c>
      <c r="F9" s="7">
        <v>372</v>
      </c>
      <c r="G9" s="7">
        <v>369</v>
      </c>
      <c r="H9" s="7">
        <v>374</v>
      </c>
      <c r="I9" s="7">
        <v>368</v>
      </c>
      <c r="J9" s="7">
        <v>382</v>
      </c>
      <c r="K9" s="17">
        <v>392</v>
      </c>
      <c r="L9" s="7">
        <v>394</v>
      </c>
      <c r="M9" s="7">
        <v>400</v>
      </c>
      <c r="N9" s="7">
        <v>401</v>
      </c>
      <c r="O9" s="7">
        <v>410</v>
      </c>
      <c r="P9" s="7">
        <v>415</v>
      </c>
      <c r="Q9" s="7">
        <v>423</v>
      </c>
      <c r="R9" s="7">
        <v>421</v>
      </c>
      <c r="S9" s="7">
        <v>434</v>
      </c>
      <c r="T9" s="7">
        <v>434</v>
      </c>
      <c r="U9" s="7">
        <v>437</v>
      </c>
      <c r="V9" s="7">
        <v>430</v>
      </c>
      <c r="W9" s="7">
        <v>444</v>
      </c>
      <c r="X9" s="7">
        <v>447</v>
      </c>
      <c r="Y9" s="7">
        <v>453</v>
      </c>
      <c r="Z9" s="7">
        <v>464</v>
      </c>
      <c r="AA9" s="7">
        <v>467</v>
      </c>
      <c r="AB9" s="7">
        <v>475</v>
      </c>
      <c r="AC9" s="7">
        <v>475</v>
      </c>
      <c r="AD9" s="7">
        <v>485</v>
      </c>
      <c r="AE9" s="7">
        <v>490</v>
      </c>
      <c r="AF9" s="7">
        <v>495</v>
      </c>
      <c r="AG9" s="7">
        <v>496</v>
      </c>
      <c r="AH9" s="7">
        <v>502</v>
      </c>
      <c r="AI9" s="7">
        <v>502</v>
      </c>
      <c r="AJ9">
        <f t="shared" si="1"/>
        <v>131.75853018372703</v>
      </c>
    </row>
    <row r="10" spans="1:36" x14ac:dyDescent="0.25">
      <c r="A10" t="s">
        <v>38</v>
      </c>
      <c r="B10" s="7">
        <v>4</v>
      </c>
      <c r="C10" s="7" t="s">
        <v>41</v>
      </c>
      <c r="D10" s="7">
        <v>495</v>
      </c>
      <c r="E10" s="7">
        <v>492</v>
      </c>
      <c r="F10" s="7">
        <v>498</v>
      </c>
      <c r="G10" s="7">
        <v>500</v>
      </c>
      <c r="H10" s="7">
        <v>501</v>
      </c>
      <c r="I10" s="7">
        <v>508</v>
      </c>
      <c r="J10" s="7">
        <v>520</v>
      </c>
      <c r="K10" s="17">
        <v>518</v>
      </c>
      <c r="L10" s="7">
        <v>518</v>
      </c>
      <c r="M10" s="7">
        <v>519</v>
      </c>
      <c r="N10" s="7">
        <v>515</v>
      </c>
      <c r="O10" s="7">
        <v>517</v>
      </c>
      <c r="P10" s="7">
        <v>521</v>
      </c>
      <c r="Q10" s="7">
        <v>530</v>
      </c>
      <c r="R10" s="7">
        <v>528</v>
      </c>
      <c r="S10" s="7">
        <v>527</v>
      </c>
      <c r="T10" s="7">
        <v>527</v>
      </c>
      <c r="U10" s="7">
        <v>524</v>
      </c>
      <c r="V10" s="7">
        <v>532</v>
      </c>
      <c r="W10" s="7">
        <v>535</v>
      </c>
      <c r="X10" s="7">
        <v>540</v>
      </c>
      <c r="Y10" s="7">
        <v>535</v>
      </c>
      <c r="Z10" s="7">
        <v>547</v>
      </c>
      <c r="AA10" s="7">
        <v>539</v>
      </c>
      <c r="AB10" s="7">
        <v>544</v>
      </c>
      <c r="AC10" s="7">
        <v>539</v>
      </c>
      <c r="AD10" s="7">
        <v>540</v>
      </c>
      <c r="AE10" s="7">
        <v>536</v>
      </c>
      <c r="AF10" s="7">
        <v>534</v>
      </c>
      <c r="AG10" s="7">
        <v>531</v>
      </c>
      <c r="AH10" s="7">
        <v>532</v>
      </c>
      <c r="AI10" s="7">
        <v>531</v>
      </c>
      <c r="AJ10">
        <f t="shared" si="1"/>
        <v>107.27272727272728</v>
      </c>
    </row>
    <row r="12" spans="1:36" x14ac:dyDescent="0.25">
      <c r="A12" s="6" t="s">
        <v>44</v>
      </c>
      <c r="C12" s="8" t="s">
        <v>41</v>
      </c>
      <c r="D12">
        <f>AVERAGE(D5:D6,D10)</f>
        <v>462.66666666666669</v>
      </c>
      <c r="E12">
        <f t="shared" ref="E12:U12" si="2">AVERAGE(E5:E6,E10)</f>
        <v>459.66666666666669</v>
      </c>
      <c r="F12">
        <f t="shared" si="2"/>
        <v>464.66666666666669</v>
      </c>
      <c r="G12">
        <f t="shared" si="2"/>
        <v>468</v>
      </c>
      <c r="H12">
        <f t="shared" si="2"/>
        <v>469.66666666666669</v>
      </c>
      <c r="I12">
        <f t="shared" si="2"/>
        <v>475.66666666666669</v>
      </c>
      <c r="J12">
        <f t="shared" si="2"/>
        <v>485</v>
      </c>
      <c r="K12">
        <f t="shared" si="2"/>
        <v>484.33333333333331</v>
      </c>
      <c r="L12">
        <f t="shared" si="2"/>
        <v>489</v>
      </c>
      <c r="M12">
        <f t="shared" si="2"/>
        <v>484.33333333333331</v>
      </c>
      <c r="N12">
        <f t="shared" si="2"/>
        <v>484.33333333333331</v>
      </c>
      <c r="O12">
        <f t="shared" si="2"/>
        <v>484.66666666666669</v>
      </c>
      <c r="P12">
        <f t="shared" si="2"/>
        <v>486.33333333333331</v>
      </c>
      <c r="Q12">
        <f t="shared" si="2"/>
        <v>494</v>
      </c>
      <c r="R12">
        <f t="shared" si="2"/>
        <v>493</v>
      </c>
      <c r="S12">
        <f t="shared" si="2"/>
        <v>492.66666666666669</v>
      </c>
      <c r="T12">
        <f t="shared" si="2"/>
        <v>495.66666666666669</v>
      </c>
      <c r="U12">
        <f t="shared" si="2"/>
        <v>494</v>
      </c>
    </row>
    <row r="13" spans="1:36" x14ac:dyDescent="0.25">
      <c r="C13" s="8" t="s">
        <v>42</v>
      </c>
      <c r="D13">
        <f>AVERAGE(D9,D8,D7,D4,D3)</f>
        <v>446.8</v>
      </c>
      <c r="E13">
        <f t="shared" ref="E13:U13" si="3">AVERAGE(E9,E8,E7,E4,E3)</f>
        <v>448.2</v>
      </c>
      <c r="F13">
        <f t="shared" si="3"/>
        <v>449</v>
      </c>
      <c r="G13">
        <f t="shared" si="3"/>
        <v>452</v>
      </c>
      <c r="H13">
        <f t="shared" si="3"/>
        <v>453.4</v>
      </c>
      <c r="I13">
        <f t="shared" si="3"/>
        <v>452.4</v>
      </c>
      <c r="J13">
        <f t="shared" si="3"/>
        <v>462.2</v>
      </c>
      <c r="K13">
        <f t="shared" si="3"/>
        <v>460.8</v>
      </c>
      <c r="L13">
        <f t="shared" si="3"/>
        <v>460.8</v>
      </c>
      <c r="M13">
        <f t="shared" si="3"/>
        <v>462.6</v>
      </c>
      <c r="N13">
        <f t="shared" si="3"/>
        <v>459.4</v>
      </c>
      <c r="O13">
        <f t="shared" si="3"/>
        <v>463.8</v>
      </c>
      <c r="P13">
        <f t="shared" si="3"/>
        <v>467.2</v>
      </c>
      <c r="Q13">
        <f t="shared" si="3"/>
        <v>467</v>
      </c>
      <c r="R13">
        <f t="shared" si="3"/>
        <v>466.8</v>
      </c>
      <c r="S13">
        <f t="shared" si="3"/>
        <v>471.6</v>
      </c>
      <c r="T13">
        <f t="shared" si="3"/>
        <v>473.6</v>
      </c>
      <c r="U13">
        <f t="shared" si="3"/>
        <v>477.4</v>
      </c>
    </row>
    <row r="15" spans="1:36" x14ac:dyDescent="0.25">
      <c r="A15" s="12" t="s">
        <v>47</v>
      </c>
    </row>
    <row r="16" spans="1:36" x14ac:dyDescent="0.25">
      <c r="A16" s="8" t="s">
        <v>45</v>
      </c>
      <c r="B16" s="8" t="s">
        <v>46</v>
      </c>
      <c r="C16" s="6" t="s">
        <v>43</v>
      </c>
      <c r="S16" s="21" t="s">
        <v>332</v>
      </c>
      <c r="AE16" s="6" t="s">
        <v>353</v>
      </c>
    </row>
    <row r="17" spans="1:33" x14ac:dyDescent="0.25">
      <c r="A17" s="13"/>
      <c r="B17" s="13"/>
      <c r="C17" s="14">
        <v>4</v>
      </c>
      <c r="D17" s="14">
        <v>5</v>
      </c>
      <c r="E17" s="14">
        <v>6</v>
      </c>
      <c r="F17" s="14">
        <v>7</v>
      </c>
      <c r="G17" s="14">
        <v>8</v>
      </c>
      <c r="H17" s="14">
        <v>9</v>
      </c>
      <c r="I17" s="14">
        <v>10</v>
      </c>
      <c r="J17" s="24">
        <v>11</v>
      </c>
      <c r="K17" s="24">
        <v>12</v>
      </c>
      <c r="L17" s="24">
        <v>13</v>
      </c>
      <c r="M17" s="24">
        <v>14</v>
      </c>
      <c r="N17" s="14">
        <v>15</v>
      </c>
      <c r="O17" s="14">
        <v>16</v>
      </c>
      <c r="P17" s="14">
        <v>17</v>
      </c>
      <c r="Q17" s="14">
        <v>18</v>
      </c>
      <c r="R17" s="24">
        <v>19</v>
      </c>
      <c r="S17" s="24">
        <v>20</v>
      </c>
      <c r="T17" s="24">
        <v>21</v>
      </c>
      <c r="U17" s="24">
        <v>22</v>
      </c>
      <c r="V17" s="24">
        <v>23</v>
      </c>
      <c r="W17" s="24">
        <v>24</v>
      </c>
      <c r="X17" s="24">
        <v>25</v>
      </c>
      <c r="Y17" s="24">
        <v>26</v>
      </c>
      <c r="Z17" s="24">
        <v>27</v>
      </c>
      <c r="AA17" s="24">
        <v>28</v>
      </c>
      <c r="AB17" s="24">
        <v>29</v>
      </c>
      <c r="AC17" s="24">
        <v>30</v>
      </c>
      <c r="AD17" s="24">
        <v>31</v>
      </c>
      <c r="AE17" s="24">
        <v>1</v>
      </c>
      <c r="AF17" s="24">
        <v>2</v>
      </c>
      <c r="AG17" s="24">
        <v>3</v>
      </c>
    </row>
    <row r="18" spans="1:33" x14ac:dyDescent="0.25">
      <c r="A18">
        <v>1</v>
      </c>
      <c r="B18" s="7" t="s">
        <v>42</v>
      </c>
      <c r="C18">
        <v>37</v>
      </c>
      <c r="D18">
        <v>38</v>
      </c>
      <c r="E18">
        <v>38</v>
      </c>
      <c r="G18">
        <v>30</v>
      </c>
      <c r="H18">
        <v>39</v>
      </c>
      <c r="I18">
        <v>37</v>
      </c>
      <c r="J18">
        <v>38</v>
      </c>
      <c r="K18">
        <v>39</v>
      </c>
      <c r="L18">
        <v>32</v>
      </c>
      <c r="M18">
        <v>35</v>
      </c>
      <c r="N18">
        <v>32</v>
      </c>
      <c r="O18">
        <v>29</v>
      </c>
      <c r="P18">
        <v>47</v>
      </c>
      <c r="Q18">
        <v>37</v>
      </c>
      <c r="R18">
        <v>31</v>
      </c>
      <c r="S18">
        <v>34</v>
      </c>
      <c r="T18">
        <v>35</v>
      </c>
      <c r="U18">
        <v>41</v>
      </c>
      <c r="V18">
        <v>36</v>
      </c>
      <c r="W18">
        <v>36</v>
      </c>
      <c r="X18">
        <v>31</v>
      </c>
      <c r="Y18">
        <v>31</v>
      </c>
      <c r="Z18">
        <v>28</v>
      </c>
      <c r="AA18">
        <v>36</v>
      </c>
      <c r="AB18">
        <v>44</v>
      </c>
      <c r="AC18">
        <v>37</v>
      </c>
      <c r="AD18">
        <v>53</v>
      </c>
      <c r="AE18">
        <v>38</v>
      </c>
      <c r="AF18">
        <v>52</v>
      </c>
      <c r="AG18">
        <v>38</v>
      </c>
    </row>
    <row r="19" spans="1:33" x14ac:dyDescent="0.25">
      <c r="A19">
        <v>2</v>
      </c>
      <c r="B19" s="7" t="s">
        <v>41</v>
      </c>
      <c r="C19">
        <v>34</v>
      </c>
      <c r="D19">
        <v>30</v>
      </c>
      <c r="E19">
        <v>32</v>
      </c>
      <c r="F19">
        <v>30</v>
      </c>
      <c r="G19">
        <v>35</v>
      </c>
      <c r="H19">
        <v>33</v>
      </c>
      <c r="I19">
        <v>40</v>
      </c>
      <c r="J19">
        <v>37</v>
      </c>
      <c r="K19">
        <v>45</v>
      </c>
      <c r="L19">
        <v>42</v>
      </c>
      <c r="M19">
        <v>47</v>
      </c>
      <c r="N19">
        <v>46</v>
      </c>
      <c r="O19">
        <v>33</v>
      </c>
      <c r="P19">
        <v>48</v>
      </c>
      <c r="Q19">
        <v>44</v>
      </c>
      <c r="R19">
        <v>47</v>
      </c>
      <c r="S19">
        <v>46</v>
      </c>
      <c r="T19">
        <v>44</v>
      </c>
      <c r="U19">
        <v>48</v>
      </c>
      <c r="V19">
        <v>53</v>
      </c>
      <c r="W19">
        <v>44</v>
      </c>
      <c r="X19">
        <v>46</v>
      </c>
      <c r="Y19">
        <v>42</v>
      </c>
      <c r="Z19">
        <v>46</v>
      </c>
      <c r="AA19">
        <v>44</v>
      </c>
      <c r="AB19">
        <v>43</v>
      </c>
      <c r="AC19">
        <v>41</v>
      </c>
      <c r="AD19">
        <v>43</v>
      </c>
      <c r="AE19">
        <v>38</v>
      </c>
      <c r="AF19">
        <v>43</v>
      </c>
      <c r="AG19">
        <v>41</v>
      </c>
    </row>
    <row r="20" spans="1:33" x14ac:dyDescent="0.25">
      <c r="A20">
        <v>3</v>
      </c>
      <c r="B20" s="7" t="s">
        <v>42</v>
      </c>
      <c r="C20">
        <v>40</v>
      </c>
      <c r="D20">
        <v>39</v>
      </c>
      <c r="E20">
        <v>44</v>
      </c>
      <c r="F20">
        <v>36</v>
      </c>
      <c r="G20">
        <v>42</v>
      </c>
      <c r="H20">
        <v>49</v>
      </c>
      <c r="I20">
        <v>45</v>
      </c>
      <c r="J20">
        <v>35</v>
      </c>
      <c r="K20">
        <v>51</v>
      </c>
      <c r="L20">
        <v>40</v>
      </c>
      <c r="M20">
        <v>48</v>
      </c>
      <c r="N20">
        <v>54</v>
      </c>
      <c r="O20">
        <v>46</v>
      </c>
      <c r="P20">
        <v>87</v>
      </c>
      <c r="Q20">
        <v>48</v>
      </c>
      <c r="R20">
        <v>30</v>
      </c>
      <c r="S20">
        <v>38</v>
      </c>
      <c r="T20">
        <v>28</v>
      </c>
      <c r="U20">
        <v>22</v>
      </c>
      <c r="V20">
        <v>24</v>
      </c>
      <c r="W20">
        <v>22</v>
      </c>
      <c r="X20">
        <v>31</v>
      </c>
      <c r="Y20">
        <v>25</v>
      </c>
      <c r="Z20">
        <v>39</v>
      </c>
      <c r="AA20">
        <v>33</v>
      </c>
      <c r="AB20">
        <v>23</v>
      </c>
      <c r="AC20">
        <v>47</v>
      </c>
      <c r="AD20">
        <v>36</v>
      </c>
      <c r="AE20">
        <v>42</v>
      </c>
      <c r="AF20">
        <v>33</v>
      </c>
      <c r="AG20">
        <v>51</v>
      </c>
    </row>
    <row r="21" spans="1:33" x14ac:dyDescent="0.25">
      <c r="A21">
        <v>4</v>
      </c>
      <c r="B21" s="7" t="s">
        <v>41</v>
      </c>
      <c r="C21">
        <v>15</v>
      </c>
      <c r="D21">
        <v>9</v>
      </c>
      <c r="E21">
        <v>11</v>
      </c>
      <c r="F21">
        <v>16</v>
      </c>
      <c r="G21">
        <v>19</v>
      </c>
      <c r="H21">
        <v>13</v>
      </c>
      <c r="I21">
        <v>18</v>
      </c>
      <c r="J21">
        <v>17</v>
      </c>
      <c r="K21">
        <v>17</v>
      </c>
      <c r="L21">
        <v>22</v>
      </c>
      <c r="M21">
        <v>19</v>
      </c>
      <c r="N21">
        <v>20</v>
      </c>
      <c r="O21">
        <v>20</v>
      </c>
      <c r="P21">
        <v>16</v>
      </c>
      <c r="Q21">
        <v>26</v>
      </c>
      <c r="R21">
        <v>19</v>
      </c>
      <c r="S21">
        <v>28</v>
      </c>
      <c r="T21">
        <v>26</v>
      </c>
      <c r="U21">
        <v>29</v>
      </c>
      <c r="V21">
        <v>24</v>
      </c>
      <c r="W21">
        <v>24</v>
      </c>
      <c r="X21">
        <v>23</v>
      </c>
      <c r="Y21">
        <v>20</v>
      </c>
      <c r="Z21">
        <v>19</v>
      </c>
      <c r="AA21">
        <v>21</v>
      </c>
      <c r="AB21">
        <v>23</v>
      </c>
      <c r="AC21">
        <v>25</v>
      </c>
      <c r="AD21">
        <v>21</v>
      </c>
      <c r="AE21">
        <v>25</v>
      </c>
      <c r="AF21">
        <v>24</v>
      </c>
      <c r="AG21">
        <v>25</v>
      </c>
    </row>
    <row r="22" spans="1:33" x14ac:dyDescent="0.25">
      <c r="A22" s="21">
        <v>5</v>
      </c>
      <c r="B22" s="7" t="s">
        <v>42</v>
      </c>
    </row>
    <row r="24" spans="1:33" x14ac:dyDescent="0.25">
      <c r="A24" s="12" t="s">
        <v>48</v>
      </c>
    </row>
    <row r="25" spans="1:33" x14ac:dyDescent="0.25">
      <c r="A25" s="8" t="s">
        <v>45</v>
      </c>
      <c r="B25" s="8" t="s">
        <v>46</v>
      </c>
      <c r="C25" s="6" t="s">
        <v>43</v>
      </c>
      <c r="S25" s="21" t="s">
        <v>332</v>
      </c>
      <c r="AE25" s="6" t="s">
        <v>353</v>
      </c>
    </row>
    <row r="26" spans="1:33" x14ac:dyDescent="0.25">
      <c r="A26" s="13"/>
      <c r="B26" s="13"/>
      <c r="C26" s="14">
        <v>4</v>
      </c>
      <c r="D26" s="14">
        <v>5</v>
      </c>
      <c r="E26" s="14">
        <v>6</v>
      </c>
      <c r="F26" s="14">
        <v>7</v>
      </c>
      <c r="G26" s="14">
        <v>8</v>
      </c>
      <c r="H26" s="14">
        <v>9</v>
      </c>
      <c r="I26" s="14">
        <v>10</v>
      </c>
      <c r="J26" s="24">
        <v>11</v>
      </c>
      <c r="K26" s="24">
        <v>12</v>
      </c>
      <c r="L26" s="24">
        <v>13</v>
      </c>
      <c r="M26" s="24">
        <v>14</v>
      </c>
      <c r="N26" s="14">
        <v>15</v>
      </c>
      <c r="O26" s="14">
        <v>16</v>
      </c>
      <c r="P26" s="14">
        <v>17</v>
      </c>
      <c r="Q26" s="14">
        <v>18</v>
      </c>
      <c r="R26" s="24">
        <v>19</v>
      </c>
      <c r="S26" s="24">
        <v>20</v>
      </c>
      <c r="T26" s="24">
        <v>21</v>
      </c>
      <c r="U26" s="24">
        <v>22</v>
      </c>
      <c r="V26" s="24">
        <v>23</v>
      </c>
      <c r="W26" s="24">
        <v>24</v>
      </c>
      <c r="X26" s="24">
        <v>25</v>
      </c>
      <c r="Y26" s="24">
        <v>26</v>
      </c>
      <c r="Z26" s="24">
        <v>27</v>
      </c>
      <c r="AA26" s="24">
        <v>28</v>
      </c>
      <c r="AB26" s="24">
        <v>29</v>
      </c>
      <c r="AC26" s="24">
        <v>30</v>
      </c>
      <c r="AD26" s="24">
        <v>31</v>
      </c>
      <c r="AE26" s="24">
        <v>1</v>
      </c>
      <c r="AF26" s="24">
        <v>2</v>
      </c>
      <c r="AG26" s="24">
        <v>3</v>
      </c>
    </row>
    <row r="27" spans="1:33" x14ac:dyDescent="0.25">
      <c r="A27">
        <v>1</v>
      </c>
      <c r="B27" s="7" t="s">
        <v>42</v>
      </c>
      <c r="C27">
        <f>(90-C18)</f>
        <v>53</v>
      </c>
      <c r="D27">
        <f t="shared" ref="D27:I27" si="4">(90-D18)</f>
        <v>52</v>
      </c>
      <c r="E27">
        <f t="shared" si="4"/>
        <v>52</v>
      </c>
      <c r="F27">
        <f t="shared" si="4"/>
        <v>90</v>
      </c>
      <c r="G27">
        <f t="shared" si="4"/>
        <v>60</v>
      </c>
      <c r="H27">
        <f t="shared" si="4"/>
        <v>51</v>
      </c>
      <c r="I27">
        <f t="shared" si="4"/>
        <v>53</v>
      </c>
      <c r="J27">
        <f t="shared" ref="J27:U27" si="5">(90-J18)</f>
        <v>52</v>
      </c>
      <c r="K27">
        <f t="shared" si="5"/>
        <v>51</v>
      </c>
      <c r="L27">
        <f t="shared" si="5"/>
        <v>58</v>
      </c>
      <c r="M27">
        <f t="shared" si="5"/>
        <v>55</v>
      </c>
      <c r="N27">
        <f t="shared" si="5"/>
        <v>58</v>
      </c>
      <c r="O27">
        <f t="shared" si="5"/>
        <v>61</v>
      </c>
      <c r="P27">
        <f t="shared" si="5"/>
        <v>43</v>
      </c>
      <c r="Q27">
        <f t="shared" si="5"/>
        <v>53</v>
      </c>
      <c r="R27">
        <f t="shared" si="5"/>
        <v>59</v>
      </c>
      <c r="S27">
        <f t="shared" si="5"/>
        <v>56</v>
      </c>
      <c r="T27">
        <f t="shared" si="5"/>
        <v>55</v>
      </c>
      <c r="U27">
        <f t="shared" si="5"/>
        <v>49</v>
      </c>
      <c r="V27">
        <f t="shared" ref="V27:Y27" si="6">(90-V18)</f>
        <v>54</v>
      </c>
      <c r="W27">
        <f t="shared" si="6"/>
        <v>54</v>
      </c>
      <c r="X27">
        <f t="shared" si="6"/>
        <v>59</v>
      </c>
      <c r="Y27">
        <f t="shared" si="6"/>
        <v>59</v>
      </c>
      <c r="Z27">
        <f t="shared" ref="Z27:AF27" si="7">(90-Z18)</f>
        <v>62</v>
      </c>
      <c r="AA27">
        <f t="shared" si="7"/>
        <v>54</v>
      </c>
      <c r="AB27">
        <f t="shared" si="7"/>
        <v>46</v>
      </c>
      <c r="AC27">
        <f t="shared" si="7"/>
        <v>53</v>
      </c>
      <c r="AD27">
        <f t="shared" si="7"/>
        <v>37</v>
      </c>
      <c r="AE27">
        <f t="shared" si="7"/>
        <v>52</v>
      </c>
      <c r="AF27">
        <f t="shared" si="7"/>
        <v>38</v>
      </c>
      <c r="AG27">
        <f t="shared" ref="AG27" si="8">(90-AG18)</f>
        <v>52</v>
      </c>
    </row>
    <row r="28" spans="1:33" x14ac:dyDescent="0.25">
      <c r="A28">
        <v>2</v>
      </c>
      <c r="B28" s="7" t="s">
        <v>41</v>
      </c>
      <c r="C28">
        <f>(90-C19)</f>
        <v>56</v>
      </c>
      <c r="D28">
        <f t="shared" ref="D28:I28" si="9">(90-D19)</f>
        <v>60</v>
      </c>
      <c r="E28">
        <f t="shared" si="9"/>
        <v>58</v>
      </c>
      <c r="F28">
        <f t="shared" si="9"/>
        <v>60</v>
      </c>
      <c r="G28">
        <f t="shared" si="9"/>
        <v>55</v>
      </c>
      <c r="H28">
        <f t="shared" si="9"/>
        <v>57</v>
      </c>
      <c r="I28">
        <f t="shared" si="9"/>
        <v>50</v>
      </c>
      <c r="J28">
        <f t="shared" ref="J28:U28" si="10">(90-J19)</f>
        <v>53</v>
      </c>
      <c r="K28">
        <f t="shared" si="10"/>
        <v>45</v>
      </c>
      <c r="L28">
        <f t="shared" si="10"/>
        <v>48</v>
      </c>
      <c r="M28">
        <f t="shared" si="10"/>
        <v>43</v>
      </c>
      <c r="N28">
        <f t="shared" si="10"/>
        <v>44</v>
      </c>
      <c r="O28">
        <f t="shared" si="10"/>
        <v>57</v>
      </c>
      <c r="P28">
        <f t="shared" si="10"/>
        <v>42</v>
      </c>
      <c r="Q28">
        <f t="shared" si="10"/>
        <v>46</v>
      </c>
      <c r="R28">
        <f t="shared" si="10"/>
        <v>43</v>
      </c>
      <c r="S28">
        <f t="shared" si="10"/>
        <v>44</v>
      </c>
      <c r="T28">
        <f t="shared" si="10"/>
        <v>46</v>
      </c>
      <c r="U28">
        <f t="shared" si="10"/>
        <v>42</v>
      </c>
      <c r="V28">
        <f t="shared" ref="V28:Y28" si="11">(90-V19)</f>
        <v>37</v>
      </c>
      <c r="W28">
        <f t="shared" si="11"/>
        <v>46</v>
      </c>
      <c r="X28">
        <f t="shared" si="11"/>
        <v>44</v>
      </c>
      <c r="Y28">
        <f t="shared" si="11"/>
        <v>48</v>
      </c>
      <c r="Z28">
        <f t="shared" ref="Z28:AF28" si="12">(90-Z19)</f>
        <v>44</v>
      </c>
      <c r="AA28">
        <f t="shared" si="12"/>
        <v>46</v>
      </c>
      <c r="AB28">
        <f t="shared" si="12"/>
        <v>47</v>
      </c>
      <c r="AC28">
        <f t="shared" si="12"/>
        <v>49</v>
      </c>
      <c r="AD28">
        <f t="shared" si="12"/>
        <v>47</v>
      </c>
      <c r="AE28">
        <f t="shared" si="12"/>
        <v>52</v>
      </c>
      <c r="AF28">
        <f t="shared" si="12"/>
        <v>47</v>
      </c>
      <c r="AG28">
        <f t="shared" ref="AG28" si="13">(90-AG19)</f>
        <v>49</v>
      </c>
    </row>
    <row r="29" spans="1:33" x14ac:dyDescent="0.25">
      <c r="A29">
        <v>3</v>
      </c>
      <c r="B29" s="7" t="s">
        <v>42</v>
      </c>
      <c r="C29">
        <f>(90-C20)</f>
        <v>50</v>
      </c>
      <c r="D29">
        <f t="shared" ref="D29:I29" si="14">(90-D20)</f>
        <v>51</v>
      </c>
      <c r="E29">
        <f t="shared" si="14"/>
        <v>46</v>
      </c>
      <c r="F29">
        <f t="shared" si="14"/>
        <v>54</v>
      </c>
      <c r="G29">
        <f t="shared" si="14"/>
        <v>48</v>
      </c>
      <c r="H29">
        <f t="shared" si="14"/>
        <v>41</v>
      </c>
      <c r="I29">
        <f t="shared" si="14"/>
        <v>45</v>
      </c>
      <c r="J29">
        <f t="shared" ref="J29:U29" si="15">(90-J20)</f>
        <v>55</v>
      </c>
      <c r="K29">
        <f t="shared" si="15"/>
        <v>39</v>
      </c>
      <c r="L29">
        <f t="shared" si="15"/>
        <v>50</v>
      </c>
      <c r="M29">
        <f t="shared" si="15"/>
        <v>42</v>
      </c>
      <c r="N29">
        <f t="shared" si="15"/>
        <v>36</v>
      </c>
      <c r="O29">
        <f t="shared" si="15"/>
        <v>44</v>
      </c>
      <c r="P29">
        <f t="shared" si="15"/>
        <v>3</v>
      </c>
      <c r="Q29">
        <f t="shared" si="15"/>
        <v>42</v>
      </c>
      <c r="R29">
        <f t="shared" si="15"/>
        <v>60</v>
      </c>
      <c r="S29">
        <f t="shared" si="15"/>
        <v>52</v>
      </c>
      <c r="T29">
        <f t="shared" si="15"/>
        <v>62</v>
      </c>
      <c r="U29">
        <f t="shared" si="15"/>
        <v>68</v>
      </c>
      <c r="V29">
        <f t="shared" ref="V29:Y29" si="16">(90-V20)</f>
        <v>66</v>
      </c>
      <c r="W29">
        <f t="shared" si="16"/>
        <v>68</v>
      </c>
      <c r="X29">
        <f t="shared" si="16"/>
        <v>59</v>
      </c>
      <c r="Y29">
        <f t="shared" si="16"/>
        <v>65</v>
      </c>
      <c r="Z29">
        <f t="shared" ref="Z29:AF29" si="17">(90-Z20)</f>
        <v>51</v>
      </c>
      <c r="AA29">
        <f t="shared" si="17"/>
        <v>57</v>
      </c>
      <c r="AB29">
        <f t="shared" si="17"/>
        <v>67</v>
      </c>
      <c r="AC29">
        <f t="shared" si="17"/>
        <v>43</v>
      </c>
      <c r="AD29">
        <f t="shared" si="17"/>
        <v>54</v>
      </c>
      <c r="AE29">
        <f t="shared" si="17"/>
        <v>48</v>
      </c>
      <c r="AF29">
        <f t="shared" si="17"/>
        <v>57</v>
      </c>
      <c r="AG29">
        <f t="shared" ref="AG29" si="18">(90-AG20)</f>
        <v>39</v>
      </c>
    </row>
    <row r="30" spans="1:33" x14ac:dyDescent="0.25">
      <c r="A30">
        <v>4</v>
      </c>
      <c r="B30" s="7" t="s">
        <v>41</v>
      </c>
      <c r="C30">
        <f>(45-C21)</f>
        <v>30</v>
      </c>
      <c r="D30">
        <f t="shared" ref="D30:I30" si="19">(45-D21)</f>
        <v>36</v>
      </c>
      <c r="E30">
        <f t="shared" si="19"/>
        <v>34</v>
      </c>
      <c r="F30">
        <f t="shared" si="19"/>
        <v>29</v>
      </c>
      <c r="G30">
        <f t="shared" si="19"/>
        <v>26</v>
      </c>
      <c r="H30">
        <f t="shared" si="19"/>
        <v>32</v>
      </c>
      <c r="I30">
        <f t="shared" si="19"/>
        <v>27</v>
      </c>
      <c r="J30">
        <f t="shared" ref="J30:U30" si="20">(45-J21)</f>
        <v>28</v>
      </c>
      <c r="K30">
        <f t="shared" si="20"/>
        <v>28</v>
      </c>
      <c r="L30">
        <f t="shared" si="20"/>
        <v>23</v>
      </c>
      <c r="M30">
        <f t="shared" si="20"/>
        <v>26</v>
      </c>
      <c r="N30">
        <f t="shared" si="20"/>
        <v>25</v>
      </c>
      <c r="O30">
        <f t="shared" si="20"/>
        <v>25</v>
      </c>
      <c r="P30">
        <f t="shared" si="20"/>
        <v>29</v>
      </c>
      <c r="Q30">
        <f t="shared" si="20"/>
        <v>19</v>
      </c>
      <c r="R30">
        <f t="shared" si="20"/>
        <v>26</v>
      </c>
      <c r="S30">
        <f t="shared" si="20"/>
        <v>17</v>
      </c>
      <c r="T30">
        <f t="shared" si="20"/>
        <v>19</v>
      </c>
      <c r="U30">
        <f t="shared" si="20"/>
        <v>16</v>
      </c>
      <c r="V30">
        <f t="shared" ref="V30:Y30" si="21">(45-V21)</f>
        <v>21</v>
      </c>
      <c r="W30">
        <f t="shared" si="21"/>
        <v>21</v>
      </c>
      <c r="X30">
        <f t="shared" si="21"/>
        <v>22</v>
      </c>
      <c r="Y30">
        <f t="shared" si="21"/>
        <v>25</v>
      </c>
      <c r="Z30">
        <f t="shared" ref="Z30:AF30" si="22">(45-Z21)</f>
        <v>26</v>
      </c>
      <c r="AA30">
        <f t="shared" si="22"/>
        <v>24</v>
      </c>
      <c r="AB30">
        <f t="shared" si="22"/>
        <v>22</v>
      </c>
      <c r="AC30">
        <f t="shared" si="22"/>
        <v>20</v>
      </c>
      <c r="AD30">
        <f t="shared" si="22"/>
        <v>24</v>
      </c>
      <c r="AE30">
        <f t="shared" si="22"/>
        <v>20</v>
      </c>
      <c r="AF30">
        <f t="shared" si="22"/>
        <v>21</v>
      </c>
      <c r="AG30">
        <f t="shared" ref="AG30" si="23">(45-AG21)</f>
        <v>20</v>
      </c>
    </row>
    <row r="31" spans="1:33" x14ac:dyDescent="0.25">
      <c r="A31" s="21">
        <v>5</v>
      </c>
      <c r="B31" s="7" t="s">
        <v>42</v>
      </c>
      <c r="C31">
        <v>2</v>
      </c>
      <c r="D31">
        <v>5</v>
      </c>
      <c r="E31">
        <v>9</v>
      </c>
      <c r="F31" t="s">
        <v>345</v>
      </c>
      <c r="G31">
        <v>31</v>
      </c>
      <c r="H31">
        <v>21</v>
      </c>
      <c r="I31">
        <v>16</v>
      </c>
      <c r="J31">
        <v>24</v>
      </c>
      <c r="K31">
        <v>26</v>
      </c>
      <c r="L31">
        <v>24</v>
      </c>
      <c r="M31">
        <v>11</v>
      </c>
      <c r="N31">
        <v>26</v>
      </c>
      <c r="O31">
        <v>10</v>
      </c>
      <c r="P31">
        <v>9</v>
      </c>
      <c r="Q31">
        <v>29</v>
      </c>
      <c r="R31">
        <v>27</v>
      </c>
      <c r="S31">
        <v>26</v>
      </c>
      <c r="T31">
        <v>30</v>
      </c>
      <c r="U31">
        <v>32</v>
      </c>
      <c r="V31">
        <v>36</v>
      </c>
      <c r="W31">
        <v>33</v>
      </c>
      <c r="X31">
        <v>35</v>
      </c>
      <c r="Y31">
        <v>37</v>
      </c>
      <c r="Z31">
        <v>34</v>
      </c>
      <c r="AA31">
        <v>30</v>
      </c>
      <c r="AB31">
        <v>32</v>
      </c>
      <c r="AC31">
        <v>31</v>
      </c>
      <c r="AD31">
        <v>30</v>
      </c>
      <c r="AE31">
        <v>26</v>
      </c>
      <c r="AF31">
        <v>27</v>
      </c>
      <c r="AG31">
        <v>23</v>
      </c>
    </row>
    <row r="34" spans="1:22" x14ac:dyDescent="0.25">
      <c r="A34" s="37" t="s">
        <v>348</v>
      </c>
      <c r="B34" s="37"/>
      <c r="C34" s="38"/>
      <c r="D34" s="38"/>
      <c r="E34" s="38"/>
      <c r="F34" s="38"/>
      <c r="G34" s="38"/>
      <c r="H34" s="38"/>
      <c r="I34" s="38"/>
      <c r="J34" s="38"/>
      <c r="K34" s="38"/>
      <c r="L34" s="38"/>
      <c r="M34" s="38"/>
      <c r="N34" s="38"/>
      <c r="O34" s="38"/>
      <c r="P34" s="38"/>
      <c r="Q34" s="38"/>
      <c r="R34" s="38"/>
      <c r="S34" s="38" t="s">
        <v>332</v>
      </c>
      <c r="T34" s="38"/>
      <c r="U34" s="38"/>
      <c r="V34" s="38"/>
    </row>
    <row r="35" spans="1:22" x14ac:dyDescent="0.25">
      <c r="A35" s="38">
        <v>1</v>
      </c>
      <c r="B35" s="39" t="s">
        <v>42</v>
      </c>
      <c r="C35" s="38">
        <f>C27/2</f>
        <v>26.5</v>
      </c>
      <c r="D35" s="38">
        <f t="shared" ref="D35:V37" si="24">D27/2</f>
        <v>26</v>
      </c>
      <c r="E35" s="38">
        <f t="shared" si="24"/>
        <v>26</v>
      </c>
      <c r="F35" s="38">
        <f t="shared" si="24"/>
        <v>45</v>
      </c>
      <c r="G35" s="38">
        <f t="shared" si="24"/>
        <v>30</v>
      </c>
      <c r="H35" s="38">
        <f t="shared" si="24"/>
        <v>25.5</v>
      </c>
      <c r="I35" s="38">
        <f t="shared" si="24"/>
        <v>26.5</v>
      </c>
      <c r="J35" s="38">
        <f t="shared" si="24"/>
        <v>26</v>
      </c>
      <c r="K35" s="38">
        <f t="shared" si="24"/>
        <v>25.5</v>
      </c>
      <c r="L35" s="38">
        <f t="shared" si="24"/>
        <v>29</v>
      </c>
      <c r="M35" s="38">
        <f t="shared" si="24"/>
        <v>27.5</v>
      </c>
      <c r="N35" s="38">
        <f t="shared" si="24"/>
        <v>29</v>
      </c>
      <c r="O35" s="38">
        <f t="shared" si="24"/>
        <v>30.5</v>
      </c>
      <c r="P35" s="38">
        <f t="shared" si="24"/>
        <v>21.5</v>
      </c>
      <c r="Q35" s="38">
        <f t="shared" si="24"/>
        <v>26.5</v>
      </c>
      <c r="R35" s="38">
        <f t="shared" si="24"/>
        <v>29.5</v>
      </c>
      <c r="S35" s="38">
        <f t="shared" si="24"/>
        <v>28</v>
      </c>
      <c r="T35" s="38">
        <f t="shared" si="24"/>
        <v>27.5</v>
      </c>
      <c r="U35" s="38">
        <f t="shared" si="24"/>
        <v>24.5</v>
      </c>
      <c r="V35" s="38">
        <f t="shared" si="24"/>
        <v>27</v>
      </c>
    </row>
    <row r="36" spans="1:22" x14ac:dyDescent="0.25">
      <c r="A36" s="38">
        <v>2</v>
      </c>
      <c r="B36" s="39" t="s">
        <v>41</v>
      </c>
      <c r="C36" s="38">
        <f t="shared" ref="C36:R37" si="25">C28/2</f>
        <v>28</v>
      </c>
      <c r="D36" s="38">
        <f t="shared" si="25"/>
        <v>30</v>
      </c>
      <c r="E36" s="38">
        <f t="shared" si="25"/>
        <v>29</v>
      </c>
      <c r="F36" s="38">
        <f t="shared" si="25"/>
        <v>30</v>
      </c>
      <c r="G36" s="38">
        <f t="shared" si="25"/>
        <v>27.5</v>
      </c>
      <c r="H36" s="38">
        <f t="shared" si="25"/>
        <v>28.5</v>
      </c>
      <c r="I36" s="38">
        <f t="shared" si="25"/>
        <v>25</v>
      </c>
      <c r="J36" s="38">
        <f t="shared" si="25"/>
        <v>26.5</v>
      </c>
      <c r="K36" s="38">
        <f t="shared" si="25"/>
        <v>22.5</v>
      </c>
      <c r="L36" s="38">
        <f t="shared" si="25"/>
        <v>24</v>
      </c>
      <c r="M36" s="38">
        <f t="shared" si="25"/>
        <v>21.5</v>
      </c>
      <c r="N36" s="38">
        <f t="shared" si="25"/>
        <v>22</v>
      </c>
      <c r="O36" s="38">
        <f t="shared" si="25"/>
        <v>28.5</v>
      </c>
      <c r="P36" s="38">
        <f t="shared" si="25"/>
        <v>21</v>
      </c>
      <c r="Q36" s="38">
        <f t="shared" si="25"/>
        <v>23</v>
      </c>
      <c r="R36" s="38">
        <f t="shared" si="25"/>
        <v>21.5</v>
      </c>
      <c r="S36" s="38">
        <f t="shared" si="24"/>
        <v>22</v>
      </c>
      <c r="T36" s="38">
        <f t="shared" si="24"/>
        <v>23</v>
      </c>
      <c r="U36" s="38">
        <f t="shared" si="24"/>
        <v>21</v>
      </c>
      <c r="V36" s="38">
        <f t="shared" si="24"/>
        <v>18.5</v>
      </c>
    </row>
    <row r="37" spans="1:22" x14ac:dyDescent="0.25">
      <c r="A37" s="38">
        <v>3</v>
      </c>
      <c r="B37" s="39" t="s">
        <v>42</v>
      </c>
      <c r="C37" s="38">
        <f t="shared" si="25"/>
        <v>25</v>
      </c>
      <c r="D37" s="38">
        <f t="shared" si="24"/>
        <v>25.5</v>
      </c>
      <c r="E37" s="38">
        <f t="shared" si="24"/>
        <v>23</v>
      </c>
      <c r="F37" s="38">
        <f t="shared" si="24"/>
        <v>27</v>
      </c>
      <c r="G37" s="38">
        <f t="shared" si="24"/>
        <v>24</v>
      </c>
      <c r="H37" s="38">
        <f t="shared" si="24"/>
        <v>20.5</v>
      </c>
      <c r="I37" s="38">
        <f t="shared" si="24"/>
        <v>22.5</v>
      </c>
      <c r="J37" s="38">
        <f t="shared" si="24"/>
        <v>27.5</v>
      </c>
      <c r="K37" s="38">
        <f t="shared" si="24"/>
        <v>19.5</v>
      </c>
      <c r="L37" s="38">
        <f t="shared" si="24"/>
        <v>25</v>
      </c>
      <c r="M37" s="38">
        <f t="shared" si="24"/>
        <v>21</v>
      </c>
      <c r="N37" s="38">
        <f t="shared" si="24"/>
        <v>18</v>
      </c>
      <c r="O37" s="38">
        <f t="shared" si="24"/>
        <v>22</v>
      </c>
      <c r="P37" s="38">
        <f t="shared" si="24"/>
        <v>1.5</v>
      </c>
      <c r="Q37" s="38">
        <f t="shared" si="24"/>
        <v>21</v>
      </c>
      <c r="R37" s="38">
        <f t="shared" si="24"/>
        <v>30</v>
      </c>
      <c r="S37" s="38">
        <f t="shared" si="24"/>
        <v>26</v>
      </c>
      <c r="T37" s="38">
        <f t="shared" si="24"/>
        <v>31</v>
      </c>
      <c r="U37" s="38">
        <f t="shared" si="24"/>
        <v>34</v>
      </c>
      <c r="V37" s="38">
        <f t="shared" si="24"/>
        <v>33</v>
      </c>
    </row>
    <row r="38" spans="1:22" x14ac:dyDescent="0.25">
      <c r="A38" s="38">
        <v>4</v>
      </c>
      <c r="B38" s="39" t="s">
        <v>41</v>
      </c>
      <c r="C38" s="38">
        <v>30</v>
      </c>
      <c r="D38" s="38">
        <v>36</v>
      </c>
      <c r="E38" s="38">
        <v>34</v>
      </c>
      <c r="F38" s="38">
        <v>29</v>
      </c>
      <c r="G38" s="38">
        <v>26</v>
      </c>
      <c r="H38" s="38">
        <v>32</v>
      </c>
      <c r="I38" s="38">
        <v>27</v>
      </c>
      <c r="J38" s="38">
        <v>28</v>
      </c>
      <c r="K38" s="38">
        <v>28</v>
      </c>
      <c r="L38" s="38">
        <v>23</v>
      </c>
      <c r="M38" s="38">
        <v>26</v>
      </c>
      <c r="N38" s="38">
        <v>25</v>
      </c>
      <c r="O38" s="38">
        <v>25</v>
      </c>
      <c r="P38" s="38">
        <v>29</v>
      </c>
      <c r="Q38" s="38">
        <v>19</v>
      </c>
      <c r="R38" s="38">
        <v>26</v>
      </c>
      <c r="S38" s="38">
        <v>17</v>
      </c>
      <c r="T38" s="38">
        <v>19</v>
      </c>
      <c r="U38" s="38">
        <v>16</v>
      </c>
      <c r="V38" s="38">
        <v>21</v>
      </c>
    </row>
    <row r="39" spans="1:22" x14ac:dyDescent="0.25">
      <c r="A39" s="38">
        <v>5</v>
      </c>
      <c r="B39" s="39" t="s">
        <v>42</v>
      </c>
      <c r="C39" s="38">
        <v>2</v>
      </c>
      <c r="D39" s="38">
        <v>5</v>
      </c>
      <c r="E39" s="38">
        <v>9</v>
      </c>
      <c r="F39" s="38" t="s">
        <v>345</v>
      </c>
      <c r="G39" s="38">
        <v>31</v>
      </c>
      <c r="H39" s="38">
        <v>21</v>
      </c>
      <c r="I39" s="38">
        <v>16</v>
      </c>
      <c r="J39" s="38">
        <v>24</v>
      </c>
      <c r="K39" s="38">
        <v>26</v>
      </c>
      <c r="L39" s="38">
        <v>24</v>
      </c>
      <c r="M39" s="38">
        <v>11</v>
      </c>
      <c r="N39" s="38">
        <v>26</v>
      </c>
      <c r="O39" s="38">
        <v>10</v>
      </c>
      <c r="P39" s="38">
        <v>9</v>
      </c>
      <c r="Q39" s="38">
        <v>29</v>
      </c>
      <c r="R39" s="38">
        <v>27</v>
      </c>
      <c r="S39" s="38">
        <v>26</v>
      </c>
      <c r="T39" s="38">
        <v>30</v>
      </c>
      <c r="U39" s="38">
        <v>32</v>
      </c>
      <c r="V39" s="38">
        <v>36</v>
      </c>
    </row>
    <row r="41" spans="1:22" x14ac:dyDescent="0.25">
      <c r="A41" s="37" t="s">
        <v>349</v>
      </c>
      <c r="B41" s="38"/>
      <c r="C41" s="38"/>
      <c r="D41" s="38"/>
      <c r="E41" s="38"/>
      <c r="F41" s="38"/>
      <c r="G41" s="38"/>
      <c r="H41" s="38"/>
      <c r="I41" s="38"/>
      <c r="J41" s="38"/>
      <c r="K41" s="38"/>
      <c r="L41" s="38"/>
      <c r="M41" s="38"/>
      <c r="N41" s="38"/>
      <c r="O41" s="38"/>
      <c r="P41" s="38"/>
      <c r="Q41" s="38"/>
      <c r="R41" s="38"/>
      <c r="S41" s="38"/>
    </row>
    <row r="42" spans="1:22" x14ac:dyDescent="0.25">
      <c r="A42" s="38"/>
      <c r="B42" s="39" t="s">
        <v>42</v>
      </c>
      <c r="C42" s="38">
        <f>AVERAGE(C35,C37)</f>
        <v>25.75</v>
      </c>
      <c r="D42" s="38">
        <f t="shared" ref="D42:S42" si="26">AVERAGE(D35,D37)</f>
        <v>25.75</v>
      </c>
      <c r="E42" s="38">
        <f t="shared" si="26"/>
        <v>24.5</v>
      </c>
      <c r="F42" s="38">
        <f t="shared" si="26"/>
        <v>36</v>
      </c>
      <c r="G42" s="38">
        <f t="shared" si="26"/>
        <v>27</v>
      </c>
      <c r="H42" s="38">
        <f t="shared" si="26"/>
        <v>23</v>
      </c>
      <c r="I42" s="38">
        <f t="shared" si="26"/>
        <v>24.5</v>
      </c>
      <c r="J42" s="38">
        <f t="shared" si="26"/>
        <v>26.75</v>
      </c>
      <c r="K42" s="38">
        <f t="shared" si="26"/>
        <v>22.5</v>
      </c>
      <c r="L42" s="38">
        <f t="shared" si="26"/>
        <v>27</v>
      </c>
      <c r="M42" s="38">
        <f t="shared" si="26"/>
        <v>24.25</v>
      </c>
      <c r="N42" s="38">
        <f t="shared" si="26"/>
        <v>23.5</v>
      </c>
      <c r="O42" s="38">
        <f t="shared" si="26"/>
        <v>26.25</v>
      </c>
      <c r="P42" s="38">
        <f t="shared" si="26"/>
        <v>11.5</v>
      </c>
      <c r="Q42" s="38">
        <f t="shared" si="26"/>
        <v>23.75</v>
      </c>
      <c r="R42" s="38">
        <f t="shared" si="26"/>
        <v>29.75</v>
      </c>
      <c r="S42" s="38">
        <f t="shared" si="26"/>
        <v>27</v>
      </c>
    </row>
    <row r="43" spans="1:22" x14ac:dyDescent="0.25">
      <c r="A43" s="38"/>
      <c r="B43" s="39" t="s">
        <v>41</v>
      </c>
      <c r="C43" s="38">
        <f>AVERAGE(C36,C38)</f>
        <v>29</v>
      </c>
      <c r="D43" s="38">
        <f t="shared" ref="D43:S43" si="27">AVERAGE(D36,D38)</f>
        <v>33</v>
      </c>
      <c r="E43" s="38">
        <f t="shared" si="27"/>
        <v>31.5</v>
      </c>
      <c r="F43" s="38">
        <f t="shared" si="27"/>
        <v>29.5</v>
      </c>
      <c r="G43" s="38">
        <f t="shared" si="27"/>
        <v>26.75</v>
      </c>
      <c r="H43" s="38">
        <f t="shared" si="27"/>
        <v>30.25</v>
      </c>
      <c r="I43" s="38">
        <f t="shared" si="27"/>
        <v>26</v>
      </c>
      <c r="J43" s="38">
        <f t="shared" si="27"/>
        <v>27.25</v>
      </c>
      <c r="K43" s="38">
        <f t="shared" si="27"/>
        <v>25.25</v>
      </c>
      <c r="L43" s="38">
        <f t="shared" si="27"/>
        <v>23.5</v>
      </c>
      <c r="M43" s="38">
        <f t="shared" si="27"/>
        <v>23.75</v>
      </c>
      <c r="N43" s="38">
        <f t="shared" si="27"/>
        <v>23.5</v>
      </c>
      <c r="O43" s="38">
        <f t="shared" si="27"/>
        <v>26.75</v>
      </c>
      <c r="P43" s="38">
        <f t="shared" si="27"/>
        <v>25</v>
      </c>
      <c r="Q43" s="38">
        <f t="shared" si="27"/>
        <v>21</v>
      </c>
      <c r="R43" s="38">
        <f t="shared" si="27"/>
        <v>23.75</v>
      </c>
      <c r="S43" s="38">
        <f t="shared" si="27"/>
        <v>19.5</v>
      </c>
    </row>
    <row r="44" spans="1:22" x14ac:dyDescent="0.25">
      <c r="A44" s="38"/>
      <c r="B44" s="39"/>
    </row>
    <row r="45" spans="1:22" x14ac:dyDescent="0.25">
      <c r="A45" s="38"/>
      <c r="B45" s="39"/>
    </row>
    <row r="46" spans="1:22" x14ac:dyDescent="0.25">
      <c r="A46" s="38"/>
      <c r="B46" s="39"/>
    </row>
  </sheetData>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7"/>
  <sheetViews>
    <sheetView workbookViewId="0">
      <selection activeCell="C13" sqref="C13"/>
    </sheetView>
  </sheetViews>
  <sheetFormatPr defaultRowHeight="15" x14ac:dyDescent="0.25"/>
  <sheetData>
    <row r="3" spans="1:1" x14ac:dyDescent="0.25">
      <c r="A3" t="s">
        <v>209</v>
      </c>
    </row>
    <row r="4" spans="1:1" x14ac:dyDescent="0.25">
      <c r="A4" t="s">
        <v>210</v>
      </c>
    </row>
    <row r="5" spans="1:1" x14ac:dyDescent="0.25">
      <c r="A5" s="28" t="s">
        <v>211</v>
      </c>
    </row>
    <row r="6" spans="1:1" x14ac:dyDescent="0.25">
      <c r="A6" t="s">
        <v>212</v>
      </c>
    </row>
    <row r="7" spans="1:1" x14ac:dyDescent="0.25">
      <c r="A7" s="29" t="s">
        <v>213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17"/>
  <sheetViews>
    <sheetView topLeftCell="A85" workbookViewId="0">
      <selection activeCell="J103" sqref="J103"/>
    </sheetView>
  </sheetViews>
  <sheetFormatPr defaultRowHeight="15" x14ac:dyDescent="0.25"/>
  <sheetData>
    <row r="2" spans="3:21" x14ac:dyDescent="0.25">
      <c r="D2" t="s">
        <v>70</v>
      </c>
      <c r="K2" t="s">
        <v>296</v>
      </c>
      <c r="N2" t="s">
        <v>298</v>
      </c>
      <c r="Q2" t="s">
        <v>296</v>
      </c>
      <c r="T2" t="s">
        <v>298</v>
      </c>
    </row>
    <row r="3" spans="3:21" x14ac:dyDescent="0.25">
      <c r="D3" t="s">
        <v>296</v>
      </c>
      <c r="E3" t="s">
        <v>297</v>
      </c>
      <c r="F3" t="s">
        <v>296</v>
      </c>
      <c r="G3" t="s">
        <v>298</v>
      </c>
      <c r="K3" t="s">
        <v>42</v>
      </c>
      <c r="L3" t="s">
        <v>41</v>
      </c>
      <c r="N3" t="s">
        <v>42</v>
      </c>
      <c r="O3" t="s">
        <v>41</v>
      </c>
      <c r="Q3" t="s">
        <v>42</v>
      </c>
      <c r="R3" t="s">
        <v>41</v>
      </c>
      <c r="T3" t="s">
        <v>42</v>
      </c>
      <c r="U3" t="s">
        <v>41</v>
      </c>
    </row>
    <row r="4" spans="3:21" x14ac:dyDescent="0.25">
      <c r="C4" s="7" t="s">
        <v>42</v>
      </c>
      <c r="D4">
        <v>1563</v>
      </c>
      <c r="E4" s="2">
        <v>2683</v>
      </c>
      <c r="F4">
        <v>2842</v>
      </c>
      <c r="G4" s="2">
        <v>3025</v>
      </c>
      <c r="K4">
        <v>1563</v>
      </c>
      <c r="L4">
        <v>1992</v>
      </c>
      <c r="N4" s="2">
        <v>2683</v>
      </c>
      <c r="O4" s="2">
        <v>1593</v>
      </c>
      <c r="Q4">
        <v>2842</v>
      </c>
      <c r="R4">
        <v>2378</v>
      </c>
      <c r="T4" s="2">
        <v>3025</v>
      </c>
      <c r="U4" s="2">
        <v>1678</v>
      </c>
    </row>
    <row r="5" spans="3:21" x14ac:dyDescent="0.25">
      <c r="C5" s="7" t="s">
        <v>42</v>
      </c>
      <c r="D5">
        <v>1424</v>
      </c>
      <c r="E5" s="2">
        <v>1228</v>
      </c>
      <c r="F5">
        <v>1489</v>
      </c>
      <c r="G5" s="2">
        <v>3129</v>
      </c>
      <c r="K5">
        <v>1424</v>
      </c>
      <c r="L5">
        <v>2219</v>
      </c>
      <c r="N5" s="2">
        <v>1228</v>
      </c>
      <c r="O5" s="2">
        <v>2346</v>
      </c>
      <c r="Q5">
        <v>1489</v>
      </c>
      <c r="R5">
        <v>2750</v>
      </c>
      <c r="T5" s="2">
        <v>3129</v>
      </c>
      <c r="U5" s="2">
        <v>3197</v>
      </c>
    </row>
    <row r="6" spans="3:21" x14ac:dyDescent="0.25">
      <c r="C6" s="7" t="s">
        <v>41</v>
      </c>
      <c r="D6">
        <v>1992</v>
      </c>
      <c r="E6" s="2">
        <v>1593</v>
      </c>
      <c r="F6">
        <v>2378</v>
      </c>
      <c r="G6" s="2">
        <v>1678</v>
      </c>
      <c r="K6">
        <v>2514</v>
      </c>
      <c r="L6">
        <v>2493</v>
      </c>
      <c r="N6" s="2">
        <v>1903</v>
      </c>
      <c r="O6" s="2">
        <v>2886</v>
      </c>
      <c r="Q6">
        <v>4177</v>
      </c>
      <c r="R6">
        <v>2832</v>
      </c>
      <c r="T6" s="2">
        <v>3143</v>
      </c>
      <c r="U6" s="2">
        <v>2237</v>
      </c>
    </row>
    <row r="7" spans="3:21" x14ac:dyDescent="0.25">
      <c r="C7" s="7" t="s">
        <v>41</v>
      </c>
      <c r="D7">
        <v>2219</v>
      </c>
      <c r="E7" s="2">
        <v>2346</v>
      </c>
      <c r="F7">
        <v>2750</v>
      </c>
      <c r="G7" s="2">
        <v>3197</v>
      </c>
      <c r="K7">
        <v>2381</v>
      </c>
      <c r="N7" s="2">
        <v>1645</v>
      </c>
      <c r="Q7">
        <v>3975</v>
      </c>
      <c r="T7" s="2">
        <v>2457</v>
      </c>
    </row>
    <row r="8" spans="3:21" x14ac:dyDescent="0.25">
      <c r="C8" s="7" t="s">
        <v>42</v>
      </c>
      <c r="D8">
        <v>2514</v>
      </c>
      <c r="E8" s="2">
        <v>1903</v>
      </c>
      <c r="F8">
        <v>4177</v>
      </c>
      <c r="G8" s="2">
        <v>3143</v>
      </c>
      <c r="K8">
        <v>1964</v>
      </c>
      <c r="N8" s="2">
        <v>2696</v>
      </c>
      <c r="Q8">
        <v>3077</v>
      </c>
      <c r="T8" s="2">
        <v>3317</v>
      </c>
    </row>
    <row r="9" spans="3:21" x14ac:dyDescent="0.25">
      <c r="C9" s="7" t="s">
        <v>42</v>
      </c>
      <c r="D9">
        <v>2381</v>
      </c>
      <c r="E9" s="2">
        <v>1645</v>
      </c>
      <c r="F9">
        <v>3975</v>
      </c>
      <c r="G9" s="2">
        <v>2457</v>
      </c>
    </row>
    <row r="10" spans="3:21" x14ac:dyDescent="0.25">
      <c r="C10" s="7" t="s">
        <v>42</v>
      </c>
      <c r="D10">
        <v>1964</v>
      </c>
      <c r="E10" s="2">
        <v>2696</v>
      </c>
      <c r="F10">
        <v>3077</v>
      </c>
      <c r="G10" s="2">
        <v>3317</v>
      </c>
      <c r="K10">
        <f>AVERAGE(K4:K8)</f>
        <v>1969.2</v>
      </c>
      <c r="L10">
        <f>AVERAGE(L4:L6)</f>
        <v>2234.6666666666665</v>
      </c>
      <c r="N10">
        <f>AVERAGE(N4:N8)</f>
        <v>2031</v>
      </c>
      <c r="O10">
        <f>AVERAGE(O4:O6)</f>
        <v>2275</v>
      </c>
      <c r="Q10">
        <f>AVERAGE(Q4:Q8)</f>
        <v>3112</v>
      </c>
      <c r="R10">
        <f>AVERAGE(R4:R6)</f>
        <v>2653.3333333333335</v>
      </c>
      <c r="T10">
        <f>AVERAGE(T4:T8)</f>
        <v>3014.2</v>
      </c>
      <c r="U10">
        <f>AVERAGE(U4:U6)</f>
        <v>2370.6666666666665</v>
      </c>
    </row>
    <row r="11" spans="3:21" x14ac:dyDescent="0.25">
      <c r="C11" s="7" t="s">
        <v>41</v>
      </c>
      <c r="D11">
        <v>2493</v>
      </c>
      <c r="E11" s="2">
        <v>2886</v>
      </c>
      <c r="F11">
        <v>2832</v>
      </c>
      <c r="G11" s="2">
        <v>2237</v>
      </c>
    </row>
    <row r="32" spans="2:2" x14ac:dyDescent="0.25">
      <c r="B32" s="6" t="s">
        <v>346</v>
      </c>
    </row>
    <row r="33" spans="2:22" x14ac:dyDescent="0.25">
      <c r="B33" s="6" t="s">
        <v>44</v>
      </c>
      <c r="D33" s="8" t="s">
        <v>42</v>
      </c>
      <c r="E33">
        <v>463.25</v>
      </c>
      <c r="F33">
        <v>467.25</v>
      </c>
      <c r="G33">
        <v>468.25</v>
      </c>
      <c r="H33">
        <v>472.75</v>
      </c>
      <c r="I33">
        <v>473.25</v>
      </c>
      <c r="J33">
        <v>473.5</v>
      </c>
      <c r="K33">
        <v>482.25</v>
      </c>
      <c r="L33">
        <v>478</v>
      </c>
      <c r="M33">
        <v>477.5</v>
      </c>
      <c r="N33">
        <v>478.25</v>
      </c>
      <c r="O33">
        <v>474</v>
      </c>
      <c r="P33">
        <v>477.25</v>
      </c>
      <c r="Q33">
        <v>480.25</v>
      </c>
      <c r="R33">
        <v>478</v>
      </c>
      <c r="S33">
        <v>478.25</v>
      </c>
      <c r="T33">
        <v>481</v>
      </c>
      <c r="U33">
        <v>483.5</v>
      </c>
      <c r="V33">
        <v>487.5</v>
      </c>
    </row>
    <row r="34" spans="2:22" x14ac:dyDescent="0.25">
      <c r="D34" s="8" t="s">
        <v>41</v>
      </c>
      <c r="E34">
        <v>462.66666666666669</v>
      </c>
      <c r="F34">
        <v>459.66666666666669</v>
      </c>
      <c r="G34">
        <v>464.66666666666669</v>
      </c>
      <c r="H34">
        <v>468</v>
      </c>
      <c r="I34">
        <v>469.66666666666669</v>
      </c>
      <c r="J34">
        <v>475.66666666666669</v>
      </c>
      <c r="K34">
        <v>485</v>
      </c>
      <c r="L34">
        <v>484.33333333333331</v>
      </c>
      <c r="M34">
        <v>489</v>
      </c>
      <c r="N34">
        <v>484.33333333333331</v>
      </c>
      <c r="O34">
        <v>484.33333333333331</v>
      </c>
      <c r="P34">
        <v>484.66666666666669</v>
      </c>
      <c r="Q34">
        <v>486.33333333333331</v>
      </c>
      <c r="R34">
        <v>494</v>
      </c>
      <c r="S34">
        <v>493</v>
      </c>
      <c r="T34">
        <v>492.66666666666669</v>
      </c>
      <c r="U34">
        <v>495.66666666666669</v>
      </c>
      <c r="V34">
        <v>494</v>
      </c>
    </row>
    <row r="52" spans="2:21" x14ac:dyDescent="0.25">
      <c r="B52" s="6" t="s">
        <v>347</v>
      </c>
    </row>
    <row r="54" spans="2:21" x14ac:dyDescent="0.25">
      <c r="B54" s="35" t="s">
        <v>349</v>
      </c>
      <c r="C54" s="35"/>
      <c r="D54" s="35"/>
      <c r="E54" s="35"/>
      <c r="F54" s="35"/>
      <c r="G54" s="35"/>
      <c r="H54" s="35"/>
      <c r="I54" s="35"/>
      <c r="J54" s="35"/>
      <c r="K54" s="35"/>
      <c r="L54" s="35"/>
      <c r="M54" s="35"/>
      <c r="N54" s="35"/>
      <c r="O54" s="35"/>
      <c r="P54" s="35"/>
      <c r="Q54" s="35"/>
      <c r="R54" s="35"/>
      <c r="S54" s="35"/>
      <c r="T54" s="35"/>
      <c r="U54" s="35"/>
    </row>
    <row r="55" spans="2:21" x14ac:dyDescent="0.25">
      <c r="B55" s="35" t="s">
        <v>348</v>
      </c>
      <c r="C55" s="36" t="s">
        <v>42</v>
      </c>
      <c r="D55" s="35">
        <v>25.75</v>
      </c>
      <c r="E55" s="35">
        <v>25.75</v>
      </c>
      <c r="F55" s="35">
        <v>24.5</v>
      </c>
      <c r="G55" s="35">
        <v>36</v>
      </c>
      <c r="H55" s="35">
        <v>27</v>
      </c>
      <c r="I55" s="35">
        <v>23</v>
      </c>
      <c r="J55" s="35">
        <v>24.5</v>
      </c>
      <c r="K55" s="35">
        <v>26.75</v>
      </c>
      <c r="L55" s="35">
        <v>22.5</v>
      </c>
      <c r="M55" s="35">
        <v>27</v>
      </c>
      <c r="N55" s="35">
        <v>24.25</v>
      </c>
      <c r="O55" s="35">
        <v>23.5</v>
      </c>
      <c r="P55" s="35">
        <v>26.25</v>
      </c>
      <c r="Q55" s="35">
        <v>11.5</v>
      </c>
      <c r="R55" s="35">
        <v>23.75</v>
      </c>
      <c r="S55" s="35">
        <v>29.75</v>
      </c>
      <c r="T55" s="35">
        <v>27</v>
      </c>
      <c r="U55" s="35"/>
    </row>
    <row r="56" spans="2:21" x14ac:dyDescent="0.25">
      <c r="B56" s="35"/>
      <c r="C56" s="36" t="s">
        <v>41</v>
      </c>
      <c r="D56" s="35">
        <v>29</v>
      </c>
      <c r="E56" s="35">
        <v>33</v>
      </c>
      <c r="F56" s="35">
        <v>31.5</v>
      </c>
      <c r="G56" s="35">
        <v>29.5</v>
      </c>
      <c r="H56" s="35">
        <v>26.75</v>
      </c>
      <c r="I56" s="35">
        <v>30.25</v>
      </c>
      <c r="J56" s="35">
        <v>26</v>
      </c>
      <c r="K56" s="35">
        <v>27.25</v>
      </c>
      <c r="L56" s="35">
        <v>25.25</v>
      </c>
      <c r="M56" s="35">
        <v>23.5</v>
      </c>
      <c r="N56" s="35">
        <v>23.75</v>
      </c>
      <c r="O56" s="35">
        <v>23.5</v>
      </c>
      <c r="P56" s="35">
        <v>26.75</v>
      </c>
      <c r="Q56" s="35">
        <v>25</v>
      </c>
      <c r="R56" s="35">
        <v>21</v>
      </c>
      <c r="S56" s="35">
        <v>23.75</v>
      </c>
      <c r="T56" s="35">
        <v>19.5</v>
      </c>
      <c r="U56" s="35"/>
    </row>
    <row r="74" spans="1:14" x14ac:dyDescent="0.25">
      <c r="B74" s="6" t="s">
        <v>373</v>
      </c>
    </row>
    <row r="76" spans="1:14" x14ac:dyDescent="0.25">
      <c r="B76" t="s">
        <v>371</v>
      </c>
      <c r="C76" t="s">
        <v>372</v>
      </c>
      <c r="H76" s="17"/>
      <c r="I76" s="17"/>
      <c r="J76" s="7" t="s">
        <v>42</v>
      </c>
      <c r="K76" s="4" t="s">
        <v>192</v>
      </c>
      <c r="L76" s="4" t="s">
        <v>325</v>
      </c>
      <c r="M76" s="4">
        <v>1039</v>
      </c>
      <c r="N76" s="4">
        <v>1036</v>
      </c>
    </row>
    <row r="77" spans="1:14" x14ac:dyDescent="0.25">
      <c r="A77" t="s">
        <v>41</v>
      </c>
      <c r="B77">
        <f>AVERAGE(M78,N79)</f>
        <v>1214</v>
      </c>
      <c r="C77">
        <f>AVERAGE(N78,M79)</f>
        <v>694.5</v>
      </c>
      <c r="H77" s="17"/>
      <c r="I77" s="17"/>
      <c r="J77" s="7" t="s">
        <v>42</v>
      </c>
      <c r="K77" s="4" t="s">
        <v>325</v>
      </c>
      <c r="L77" s="4" t="s">
        <v>192</v>
      </c>
      <c r="M77" s="4">
        <v>1074</v>
      </c>
      <c r="N77" s="4">
        <v>963</v>
      </c>
    </row>
    <row r="78" spans="1:14" x14ac:dyDescent="0.25">
      <c r="H78" s="17"/>
      <c r="I78" s="17"/>
      <c r="J78" s="7" t="s">
        <v>41</v>
      </c>
      <c r="K78" s="4" t="s">
        <v>192</v>
      </c>
      <c r="L78" s="4" t="s">
        <v>325</v>
      </c>
      <c r="M78" s="4">
        <v>1195</v>
      </c>
      <c r="N78" s="4">
        <v>587</v>
      </c>
    </row>
    <row r="79" spans="1:14" x14ac:dyDescent="0.25">
      <c r="A79" t="s">
        <v>42</v>
      </c>
      <c r="B79">
        <f>AVERAGE(M76,N77,N80,M81)</f>
        <v>1069.25</v>
      </c>
      <c r="C79">
        <f>AVERAGE(N76,M77,M80,N81)</f>
        <v>1055.75</v>
      </c>
      <c r="H79" s="17"/>
      <c r="I79" s="17"/>
      <c r="J79" s="7" t="s">
        <v>41</v>
      </c>
      <c r="K79" s="4" t="s">
        <v>325</v>
      </c>
      <c r="L79" s="4" t="s">
        <v>192</v>
      </c>
      <c r="M79" s="4">
        <v>802</v>
      </c>
      <c r="N79" s="4">
        <v>1233</v>
      </c>
    </row>
    <row r="80" spans="1:14" x14ac:dyDescent="0.25">
      <c r="H80" s="17"/>
      <c r="I80" s="17"/>
      <c r="J80" s="7" t="s">
        <v>42</v>
      </c>
      <c r="K80" s="4" t="s">
        <v>194</v>
      </c>
      <c r="L80" s="4" t="s">
        <v>205</v>
      </c>
      <c r="M80" s="4">
        <v>1035</v>
      </c>
      <c r="N80" s="4">
        <v>1188</v>
      </c>
    </row>
    <row r="81" spans="1:14" x14ac:dyDescent="0.25">
      <c r="H81" s="17"/>
      <c r="I81" s="17"/>
      <c r="J81" s="7" t="s">
        <v>42</v>
      </c>
      <c r="K81" s="4" t="s">
        <v>205</v>
      </c>
      <c r="L81" s="4" t="s">
        <v>194</v>
      </c>
      <c r="M81" s="4">
        <v>1087</v>
      </c>
      <c r="N81" s="4">
        <v>1078</v>
      </c>
    </row>
    <row r="82" spans="1:14" x14ac:dyDescent="0.25">
      <c r="H82" s="17"/>
      <c r="I82" s="17"/>
      <c r="J82" s="7" t="s">
        <v>42</v>
      </c>
      <c r="K82" s="4" t="s">
        <v>192</v>
      </c>
      <c r="L82" s="4" t="s">
        <v>325</v>
      </c>
      <c r="M82" s="4">
        <v>1143</v>
      </c>
      <c r="N82" s="4">
        <v>1288</v>
      </c>
    </row>
    <row r="83" spans="1:14" x14ac:dyDescent="0.25">
      <c r="H83" s="17"/>
      <c r="I83" s="17"/>
      <c r="J83" s="7" t="s">
        <v>41</v>
      </c>
      <c r="K83" s="4" t="s">
        <v>194</v>
      </c>
      <c r="L83" s="4" t="s">
        <v>205</v>
      </c>
      <c r="M83" s="4">
        <v>1327</v>
      </c>
      <c r="N83" s="4">
        <v>638</v>
      </c>
    </row>
    <row r="85" spans="1:14" x14ac:dyDescent="0.25">
      <c r="B85" s="6" t="s">
        <v>374</v>
      </c>
    </row>
    <row r="88" spans="1:14" x14ac:dyDescent="0.25">
      <c r="B88" t="s">
        <v>371</v>
      </c>
      <c r="C88" t="s">
        <v>372</v>
      </c>
      <c r="H88" s="7"/>
      <c r="I88" s="17"/>
      <c r="J88" s="7" t="s">
        <v>41</v>
      </c>
      <c r="K88" s="4" t="s">
        <v>192</v>
      </c>
      <c r="L88" s="4" t="s">
        <v>325</v>
      </c>
      <c r="M88" s="4">
        <v>1278</v>
      </c>
      <c r="N88" s="4">
        <v>721</v>
      </c>
    </row>
    <row r="89" spans="1:14" x14ac:dyDescent="0.25">
      <c r="A89" t="s">
        <v>375</v>
      </c>
      <c r="B89">
        <f>AVERAGE(M88,N89,N92,M93)</f>
        <v>1254.5</v>
      </c>
      <c r="C89">
        <f>AVERAGE(N88,M89,M92,N93)</f>
        <v>879.5</v>
      </c>
      <c r="H89" s="7"/>
      <c r="I89" s="17"/>
      <c r="J89" s="7" t="s">
        <v>41</v>
      </c>
      <c r="K89" s="4" t="s">
        <v>325</v>
      </c>
      <c r="L89" s="4" t="s">
        <v>192</v>
      </c>
      <c r="M89" s="4">
        <v>859</v>
      </c>
      <c r="N89" s="4">
        <v>1238</v>
      </c>
    </row>
    <row r="90" spans="1:14" x14ac:dyDescent="0.25">
      <c r="H90" s="7"/>
      <c r="I90" s="17"/>
      <c r="J90" s="7" t="s">
        <v>42</v>
      </c>
      <c r="K90" s="4" t="s">
        <v>192</v>
      </c>
      <c r="L90" s="4" t="s">
        <v>325</v>
      </c>
      <c r="M90" s="4">
        <v>1039</v>
      </c>
      <c r="N90" s="4">
        <v>334</v>
      </c>
    </row>
    <row r="91" spans="1:14" x14ac:dyDescent="0.25">
      <c r="A91" t="s">
        <v>376</v>
      </c>
      <c r="B91">
        <f>AVERAGE(M90,N91)</f>
        <v>993.5</v>
      </c>
      <c r="C91">
        <f>AVERAGE(N90,M91)</f>
        <v>723.5</v>
      </c>
      <c r="H91" s="7"/>
      <c r="I91" s="17"/>
      <c r="J91" s="7" t="s">
        <v>42</v>
      </c>
      <c r="K91" s="4" t="s">
        <v>325</v>
      </c>
      <c r="L91" s="4" t="s">
        <v>192</v>
      </c>
      <c r="M91" s="4">
        <v>1113</v>
      </c>
      <c r="N91" s="4">
        <v>948</v>
      </c>
    </row>
    <row r="92" spans="1:14" x14ac:dyDescent="0.25">
      <c r="H92" s="7"/>
      <c r="I92" s="17"/>
      <c r="J92" s="7" t="s">
        <v>41</v>
      </c>
      <c r="K92" s="4" t="s">
        <v>194</v>
      </c>
      <c r="L92" s="4" t="s">
        <v>205</v>
      </c>
      <c r="M92" s="4">
        <v>828</v>
      </c>
      <c r="N92" s="4">
        <v>1411</v>
      </c>
    </row>
    <row r="93" spans="1:14" x14ac:dyDescent="0.25">
      <c r="H93" s="7"/>
      <c r="I93" s="17"/>
      <c r="J93" s="7" t="s">
        <v>41</v>
      </c>
      <c r="K93" s="4" t="s">
        <v>205</v>
      </c>
      <c r="L93" s="4" t="s">
        <v>194</v>
      </c>
      <c r="M93" s="4">
        <v>1091</v>
      </c>
      <c r="N93" s="4">
        <v>1110</v>
      </c>
    </row>
    <row r="94" spans="1:14" x14ac:dyDescent="0.25">
      <c r="H94" s="7"/>
      <c r="I94" s="17"/>
      <c r="J94" s="7" t="s">
        <v>41</v>
      </c>
      <c r="K94" s="4" t="s">
        <v>192</v>
      </c>
      <c r="L94" s="4" t="s">
        <v>325</v>
      </c>
      <c r="M94" s="4">
        <v>1131</v>
      </c>
      <c r="N94" s="4">
        <v>1248</v>
      </c>
    </row>
    <row r="95" spans="1:14" x14ac:dyDescent="0.25">
      <c r="H95" s="7"/>
      <c r="I95" s="17"/>
      <c r="J95" s="7" t="s">
        <v>42</v>
      </c>
      <c r="K95" s="4" t="s">
        <v>194</v>
      </c>
      <c r="L95" s="4" t="s">
        <v>205</v>
      </c>
      <c r="M95" s="4">
        <v>1135</v>
      </c>
      <c r="N95" s="4">
        <v>801</v>
      </c>
    </row>
    <row r="108" spans="1:14" x14ac:dyDescent="0.25">
      <c r="B108" s="6" t="s">
        <v>463</v>
      </c>
    </row>
    <row r="110" spans="1:14" x14ac:dyDescent="0.25">
      <c r="B110" t="s">
        <v>371</v>
      </c>
      <c r="C110" t="s">
        <v>372</v>
      </c>
      <c r="J110" s="7" t="s">
        <v>41</v>
      </c>
      <c r="K110" s="4" t="s">
        <v>192</v>
      </c>
      <c r="L110" s="4" t="s">
        <v>325</v>
      </c>
      <c r="M110" s="4">
        <v>1368</v>
      </c>
      <c r="N110" s="4">
        <v>873</v>
      </c>
    </row>
    <row r="111" spans="1:14" x14ac:dyDescent="0.25">
      <c r="A111" t="s">
        <v>375</v>
      </c>
      <c r="B111">
        <f>AVERAGE(M110,N111,N114,M115)</f>
        <v>1383</v>
      </c>
      <c r="C111">
        <f>AVERAGE(N110,M111,M114,N115)</f>
        <v>833.25</v>
      </c>
      <c r="J111" s="7" t="s">
        <v>41</v>
      </c>
      <c r="K111" s="4" t="s">
        <v>325</v>
      </c>
      <c r="L111" s="4" t="s">
        <v>192</v>
      </c>
      <c r="M111" s="4">
        <v>740</v>
      </c>
      <c r="N111" s="4">
        <v>1487</v>
      </c>
    </row>
    <row r="112" spans="1:14" x14ac:dyDescent="0.25">
      <c r="J112" s="7" t="s">
        <v>42</v>
      </c>
      <c r="K112" s="4" t="s">
        <v>192</v>
      </c>
      <c r="L112" s="4" t="s">
        <v>325</v>
      </c>
      <c r="M112" s="4">
        <v>1152</v>
      </c>
      <c r="N112" s="4">
        <v>503</v>
      </c>
    </row>
    <row r="113" spans="1:14" x14ac:dyDescent="0.25">
      <c r="A113" t="s">
        <v>376</v>
      </c>
      <c r="B113">
        <f>AVERAGE(M112,N113)</f>
        <v>1187.5</v>
      </c>
      <c r="C113">
        <f>AVERAGE(N112,M113)</f>
        <v>667.5</v>
      </c>
      <c r="J113" s="7" t="s">
        <v>42</v>
      </c>
      <c r="K113" s="4" t="s">
        <v>325</v>
      </c>
      <c r="L113" s="4" t="s">
        <v>192</v>
      </c>
      <c r="M113" s="4">
        <v>832</v>
      </c>
      <c r="N113" s="4">
        <v>1223</v>
      </c>
    </row>
    <row r="114" spans="1:14" x14ac:dyDescent="0.25">
      <c r="J114" s="7" t="s">
        <v>41</v>
      </c>
      <c r="K114" s="4" t="s">
        <v>194</v>
      </c>
      <c r="L114" s="4" t="s">
        <v>205</v>
      </c>
      <c r="M114" s="4">
        <v>659</v>
      </c>
      <c r="N114" s="4">
        <v>1520</v>
      </c>
    </row>
    <row r="115" spans="1:14" x14ac:dyDescent="0.25">
      <c r="J115" s="7" t="s">
        <v>41</v>
      </c>
      <c r="K115" s="4" t="s">
        <v>205</v>
      </c>
      <c r="L115" s="4" t="s">
        <v>194</v>
      </c>
      <c r="M115" s="4">
        <v>1157</v>
      </c>
      <c r="N115" s="4">
        <v>1061</v>
      </c>
    </row>
    <row r="116" spans="1:14" x14ac:dyDescent="0.25">
      <c r="J116" s="7" t="s">
        <v>41</v>
      </c>
      <c r="K116" s="4" t="s">
        <v>192</v>
      </c>
      <c r="L116" s="4" t="s">
        <v>325</v>
      </c>
      <c r="M116">
        <v>654</v>
      </c>
      <c r="N116">
        <v>1664</v>
      </c>
    </row>
    <row r="117" spans="1:14" x14ac:dyDescent="0.25">
      <c r="J117" s="7" t="s">
        <v>42</v>
      </c>
      <c r="K117" s="4" t="s">
        <v>194</v>
      </c>
      <c r="L117" s="4" t="s">
        <v>205</v>
      </c>
      <c r="M117" s="4">
        <v>1600</v>
      </c>
      <c r="N117" s="4">
        <v>804</v>
      </c>
    </row>
  </sheetData>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span">
          <x14:colorSeries rgb="FF376092"/>
          <x14:colorNegative rgb="FFD00000"/>
          <x14:colorAxis rgb="FF000000"/>
          <x14:colorMarkers rgb="FFD00000"/>
          <x14:colorFirst rgb="FFD00000"/>
          <x14:colorLast rgb="FFD00000"/>
          <x14:colorHigh rgb="FFD00000"/>
          <x14:colorLow rgb="FFD00000"/>
          <x14:sparklines>
            <x14:sparkline>
              <xm:f>graphs!D4:F4</xm:f>
              <xm:sqref>H4</xm:sqref>
            </x14:sparkline>
            <x14:sparkline>
              <xm:f>graphs!D5:F5</xm:f>
              <xm:sqref>H5</xm:sqref>
            </x14:sparkline>
            <x14:sparkline>
              <xm:f>graphs!D6:F6</xm:f>
              <xm:sqref>H6</xm:sqref>
            </x14:sparkline>
            <x14:sparkline>
              <xm:f>graphs!D7:F7</xm:f>
              <xm:sqref>H7</xm:sqref>
            </x14:sparkline>
            <x14:sparkline>
              <xm:f>graphs!D8:F8</xm:f>
              <xm:sqref>H8</xm:sqref>
            </x14:sparkline>
            <x14:sparkline>
              <xm:f>graphs!D9:F9</xm:f>
              <xm:sqref>H9</xm:sqref>
            </x14:sparkline>
            <x14:sparkline>
              <xm:f>graphs!D10:F10</xm:f>
              <xm:sqref>H10</xm:sqref>
            </x14:sparkline>
            <x14:sparkline>
              <xm:f>graphs!D11:F11</xm:f>
              <xm:sqref>H11</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workbookViewId="0">
      <selection activeCell="A12" sqref="A12:XFD12"/>
    </sheetView>
  </sheetViews>
  <sheetFormatPr defaultRowHeight="15" x14ac:dyDescent="0.25"/>
  <cols>
    <col min="2" max="2" width="10.42578125" bestFit="1" customWidth="1"/>
  </cols>
  <sheetData>
    <row r="1" spans="1:22" x14ac:dyDescent="0.25">
      <c r="A1" s="4" t="s">
        <v>50</v>
      </c>
      <c r="B1" s="16" t="s">
        <v>75</v>
      </c>
      <c r="C1" s="17"/>
      <c r="D1" s="17"/>
      <c r="E1" s="17"/>
      <c r="F1" s="17"/>
      <c r="G1" s="4"/>
      <c r="H1" s="4"/>
      <c r="I1" s="4"/>
      <c r="J1" s="4"/>
      <c r="K1" s="4"/>
      <c r="L1" s="4"/>
      <c r="M1" s="4"/>
      <c r="N1" s="4"/>
      <c r="O1" s="4"/>
      <c r="P1" s="4"/>
      <c r="Q1" s="4"/>
      <c r="R1" s="2"/>
      <c r="S1" s="2"/>
      <c r="T1" s="2"/>
      <c r="U1" s="2"/>
    </row>
    <row r="2" spans="1:22" x14ac:dyDescent="0.25">
      <c r="A2" s="4" t="s">
        <v>51</v>
      </c>
      <c r="B2" s="16"/>
      <c r="C2" s="17"/>
      <c r="D2" s="17"/>
      <c r="E2" s="17"/>
      <c r="F2" s="17"/>
      <c r="G2" s="4"/>
      <c r="H2" s="4"/>
      <c r="I2" s="4"/>
      <c r="J2" s="4"/>
      <c r="K2" s="4"/>
      <c r="L2" s="4"/>
      <c r="M2" s="4"/>
      <c r="N2" s="4"/>
      <c r="O2" s="4"/>
      <c r="P2" s="4"/>
      <c r="Q2" s="4"/>
      <c r="R2" s="2"/>
      <c r="S2" s="2"/>
      <c r="T2" s="2"/>
      <c r="U2" s="2"/>
    </row>
    <row r="3" spans="1:22" x14ac:dyDescent="0.25">
      <c r="A3" s="4" t="s">
        <v>52</v>
      </c>
      <c r="B3" s="16" t="s">
        <v>53</v>
      </c>
      <c r="C3" s="17"/>
      <c r="D3" s="17"/>
      <c r="E3" s="17"/>
      <c r="F3" s="17"/>
      <c r="G3" s="4"/>
      <c r="H3" s="4"/>
      <c r="I3" s="4"/>
      <c r="J3" s="4"/>
      <c r="K3" s="4"/>
      <c r="L3" s="4"/>
      <c r="M3" s="4"/>
      <c r="N3" s="4"/>
      <c r="O3" s="4"/>
      <c r="P3" s="4"/>
      <c r="Q3" s="4"/>
      <c r="R3" s="2"/>
      <c r="S3" s="2"/>
      <c r="T3" s="2"/>
      <c r="U3" s="2"/>
    </row>
    <row r="4" spans="1:22" x14ac:dyDescent="0.25">
      <c r="A4" s="4" t="s">
        <v>54</v>
      </c>
      <c r="B4" s="18">
        <v>43290</v>
      </c>
      <c r="C4" s="17"/>
      <c r="D4" s="17"/>
      <c r="E4" s="17"/>
      <c r="F4" s="17"/>
      <c r="G4" s="4"/>
      <c r="H4" s="4"/>
      <c r="I4" s="4"/>
      <c r="J4" s="4"/>
      <c r="K4" s="4"/>
      <c r="L4" s="4"/>
      <c r="M4" s="4"/>
      <c r="N4" s="4"/>
      <c r="O4" s="4"/>
      <c r="P4" s="4"/>
      <c r="Q4" s="4"/>
      <c r="R4" s="2"/>
      <c r="S4" s="2"/>
      <c r="T4" s="2"/>
      <c r="U4" s="2"/>
    </row>
    <row r="5" spans="1:22" x14ac:dyDescent="0.25">
      <c r="A5" s="4" t="s">
        <v>55</v>
      </c>
      <c r="B5" s="16" t="s">
        <v>56</v>
      </c>
      <c r="C5" s="17"/>
      <c r="D5" s="17"/>
      <c r="E5" s="17"/>
      <c r="F5" s="17"/>
      <c r="G5" s="4"/>
      <c r="H5" s="4"/>
      <c r="I5" s="4"/>
      <c r="J5" s="4"/>
      <c r="K5" s="4"/>
      <c r="L5" s="4"/>
      <c r="M5" s="4"/>
      <c r="N5" s="4"/>
      <c r="O5" s="4"/>
      <c r="P5" s="4"/>
      <c r="Q5" s="4"/>
      <c r="R5" s="2"/>
      <c r="S5" s="2"/>
      <c r="T5" s="2"/>
      <c r="U5" s="2"/>
    </row>
    <row r="6" spans="1:22"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71</v>
      </c>
      <c r="S6" s="4" t="s">
        <v>72</v>
      </c>
      <c r="T6" s="4" t="s">
        <v>73</v>
      </c>
      <c r="U6" s="4" t="s">
        <v>51</v>
      </c>
    </row>
    <row r="7" spans="1:22" x14ac:dyDescent="0.25">
      <c r="A7" s="4" t="s">
        <v>30</v>
      </c>
      <c r="B7" s="17">
        <v>1</v>
      </c>
      <c r="C7" s="7" t="s">
        <v>42</v>
      </c>
      <c r="D7">
        <v>510</v>
      </c>
      <c r="E7" s="17">
        <v>1</v>
      </c>
      <c r="F7" s="17">
        <v>1</v>
      </c>
      <c r="G7" s="4" t="s">
        <v>74</v>
      </c>
      <c r="H7" s="4" t="s">
        <v>74</v>
      </c>
      <c r="I7" s="4">
        <v>0</v>
      </c>
      <c r="J7" s="4">
        <v>409</v>
      </c>
      <c r="K7" s="4">
        <v>352</v>
      </c>
      <c r="L7" s="4">
        <v>351</v>
      </c>
      <c r="M7" s="2">
        <f>(K7-L7)</f>
        <v>1</v>
      </c>
      <c r="N7" s="4">
        <v>342</v>
      </c>
      <c r="O7" s="4">
        <v>339</v>
      </c>
      <c r="P7" s="2">
        <f>(N7-O7)</f>
        <v>3</v>
      </c>
      <c r="Q7" s="2">
        <f>(I7+J7)</f>
        <v>409</v>
      </c>
      <c r="R7" s="2">
        <f>(M7+P7)</f>
        <v>4</v>
      </c>
      <c r="S7" s="19">
        <f>(I7/M7)</f>
        <v>0</v>
      </c>
      <c r="T7" s="19">
        <f>(J7/P7)</f>
        <v>136.33333333333334</v>
      </c>
      <c r="U7" s="2" t="s">
        <v>108</v>
      </c>
    </row>
    <row r="8" spans="1:22" x14ac:dyDescent="0.25">
      <c r="A8" s="4" t="s">
        <v>32</v>
      </c>
      <c r="B8" s="17">
        <v>1</v>
      </c>
      <c r="C8" s="7" t="s">
        <v>42</v>
      </c>
      <c r="D8">
        <v>472</v>
      </c>
      <c r="E8" s="17">
        <v>1</v>
      </c>
      <c r="F8" s="17">
        <v>2</v>
      </c>
      <c r="G8" s="4" t="s">
        <v>74</v>
      </c>
      <c r="H8" s="4" t="s">
        <v>74</v>
      </c>
      <c r="I8" s="4">
        <v>17</v>
      </c>
      <c r="J8" s="4">
        <v>130</v>
      </c>
      <c r="K8" s="4">
        <v>339</v>
      </c>
      <c r="L8" s="4">
        <v>337</v>
      </c>
      <c r="M8" s="2">
        <f t="shared" ref="M8:M14" si="0">(K8-L8)</f>
        <v>2</v>
      </c>
      <c r="N8" s="4">
        <v>343</v>
      </c>
      <c r="O8" s="4">
        <v>342</v>
      </c>
      <c r="P8" s="2">
        <f t="shared" ref="P8:P14" si="1">(N8-O8)</f>
        <v>1</v>
      </c>
      <c r="Q8" s="2">
        <f t="shared" ref="Q8:Q14" si="2">(I8+J8)</f>
        <v>147</v>
      </c>
      <c r="R8" s="2">
        <f t="shared" ref="R8:R14" si="3">(M8+P8)</f>
        <v>3</v>
      </c>
      <c r="S8" s="19">
        <f t="shared" ref="S8:S14" si="4">(I8/M8)</f>
        <v>8.5</v>
      </c>
      <c r="T8" s="19">
        <f t="shared" ref="T8:T14" si="5">(J8/P8)</f>
        <v>130</v>
      </c>
      <c r="U8" s="4"/>
    </row>
    <row r="9" spans="1:22" x14ac:dyDescent="0.25">
      <c r="A9" s="4" t="s">
        <v>33</v>
      </c>
      <c r="B9" s="17">
        <v>2</v>
      </c>
      <c r="C9" s="7" t="s">
        <v>41</v>
      </c>
      <c r="D9">
        <v>476</v>
      </c>
      <c r="E9" s="17">
        <v>2</v>
      </c>
      <c r="F9" s="17">
        <v>1</v>
      </c>
      <c r="G9" s="4" t="s">
        <v>74</v>
      </c>
      <c r="H9" s="4" t="s">
        <v>74</v>
      </c>
      <c r="I9" s="4">
        <v>0</v>
      </c>
      <c r="J9" s="4">
        <v>10</v>
      </c>
      <c r="K9" s="4">
        <v>351</v>
      </c>
      <c r="L9" s="4">
        <v>349</v>
      </c>
      <c r="M9" s="2">
        <f t="shared" si="0"/>
        <v>2</v>
      </c>
      <c r="N9" s="4">
        <v>339</v>
      </c>
      <c r="O9" s="4">
        <v>338</v>
      </c>
      <c r="P9" s="2">
        <f t="shared" si="1"/>
        <v>1</v>
      </c>
      <c r="Q9" s="2">
        <f t="shared" si="2"/>
        <v>10</v>
      </c>
      <c r="R9" s="2">
        <f t="shared" si="3"/>
        <v>3</v>
      </c>
      <c r="S9" s="19">
        <f t="shared" si="4"/>
        <v>0</v>
      </c>
      <c r="T9" s="19">
        <f t="shared" si="5"/>
        <v>10</v>
      </c>
      <c r="U9" s="2" t="s">
        <v>95</v>
      </c>
      <c r="V9" t="s">
        <v>108</v>
      </c>
    </row>
    <row r="10" spans="1:22" x14ac:dyDescent="0.25">
      <c r="A10" s="4" t="s">
        <v>34</v>
      </c>
      <c r="B10" s="17">
        <v>2</v>
      </c>
      <c r="C10" s="7" t="s">
        <v>41</v>
      </c>
      <c r="D10">
        <v>459</v>
      </c>
      <c r="E10" s="17">
        <v>2</v>
      </c>
      <c r="F10" s="17">
        <v>2</v>
      </c>
      <c r="G10" s="4" t="s">
        <v>74</v>
      </c>
      <c r="H10" s="4" t="s">
        <v>74</v>
      </c>
      <c r="I10" s="4">
        <v>589</v>
      </c>
      <c r="J10" s="4">
        <v>286</v>
      </c>
      <c r="K10" s="4">
        <v>337</v>
      </c>
      <c r="L10" s="4">
        <v>334</v>
      </c>
      <c r="M10" s="2">
        <f t="shared" si="0"/>
        <v>3</v>
      </c>
      <c r="N10" s="4">
        <v>342</v>
      </c>
      <c r="O10" s="4">
        <v>339</v>
      </c>
      <c r="P10" s="2">
        <f t="shared" si="1"/>
        <v>3</v>
      </c>
      <c r="Q10" s="2">
        <f t="shared" si="2"/>
        <v>875</v>
      </c>
      <c r="R10" s="2">
        <f t="shared" si="3"/>
        <v>6</v>
      </c>
      <c r="S10" s="19">
        <f t="shared" si="4"/>
        <v>196.33333333333334</v>
      </c>
      <c r="T10" s="19">
        <f t="shared" si="5"/>
        <v>95.333333333333329</v>
      </c>
      <c r="U10" s="2"/>
    </row>
    <row r="11" spans="1:22" x14ac:dyDescent="0.25">
      <c r="A11" s="4" t="s">
        <v>35</v>
      </c>
      <c r="B11" s="17">
        <v>3</v>
      </c>
      <c r="C11" s="7" t="s">
        <v>42</v>
      </c>
      <c r="D11">
        <v>523</v>
      </c>
      <c r="E11" s="17">
        <v>3</v>
      </c>
      <c r="F11" s="17">
        <v>1</v>
      </c>
      <c r="G11" s="4" t="s">
        <v>74</v>
      </c>
      <c r="H11" s="4" t="s">
        <v>74</v>
      </c>
      <c r="I11" s="4">
        <v>0</v>
      </c>
      <c r="J11" s="4">
        <v>430</v>
      </c>
      <c r="K11" s="4">
        <v>349</v>
      </c>
      <c r="L11" s="4">
        <v>345</v>
      </c>
      <c r="M11" s="2">
        <f t="shared" si="0"/>
        <v>4</v>
      </c>
      <c r="N11" s="4">
        <v>338</v>
      </c>
      <c r="O11" s="4">
        <v>336</v>
      </c>
      <c r="P11" s="2">
        <f t="shared" si="1"/>
        <v>2</v>
      </c>
      <c r="Q11" s="2">
        <f t="shared" si="2"/>
        <v>430</v>
      </c>
      <c r="R11" s="2">
        <f t="shared" si="3"/>
        <v>6</v>
      </c>
      <c r="S11" s="19">
        <f t="shared" si="4"/>
        <v>0</v>
      </c>
      <c r="T11" s="19">
        <f t="shared" si="5"/>
        <v>215</v>
      </c>
      <c r="U11" s="2" t="s">
        <v>95</v>
      </c>
    </row>
    <row r="12" spans="1:22" x14ac:dyDescent="0.25">
      <c r="A12" s="4" t="s">
        <v>36</v>
      </c>
      <c r="B12" s="17">
        <v>3</v>
      </c>
      <c r="C12" s="7" t="s">
        <v>42</v>
      </c>
      <c r="D12">
        <v>424</v>
      </c>
      <c r="E12" s="17">
        <v>3</v>
      </c>
      <c r="F12" s="17">
        <v>2</v>
      </c>
      <c r="G12" s="4" t="s">
        <v>74</v>
      </c>
      <c r="H12" s="4" t="s">
        <v>74</v>
      </c>
      <c r="I12" s="4">
        <v>163</v>
      </c>
      <c r="J12" s="4">
        <v>354</v>
      </c>
      <c r="K12" s="4">
        <v>334</v>
      </c>
      <c r="L12" s="4">
        <v>332</v>
      </c>
      <c r="M12" s="2">
        <f t="shared" si="0"/>
        <v>2</v>
      </c>
      <c r="N12" s="4">
        <v>339</v>
      </c>
      <c r="O12" s="4">
        <v>337</v>
      </c>
      <c r="P12" s="2">
        <f t="shared" si="1"/>
        <v>2</v>
      </c>
      <c r="Q12" s="2">
        <f t="shared" si="2"/>
        <v>517</v>
      </c>
      <c r="R12" s="2">
        <f t="shared" si="3"/>
        <v>4</v>
      </c>
      <c r="S12" s="19">
        <f t="shared" si="4"/>
        <v>81.5</v>
      </c>
      <c r="T12" s="19">
        <f t="shared" si="5"/>
        <v>177</v>
      </c>
      <c r="U12" s="2"/>
    </row>
    <row r="13" spans="1:22" x14ac:dyDescent="0.25">
      <c r="A13" s="4" t="s">
        <v>37</v>
      </c>
      <c r="B13" s="17">
        <v>5</v>
      </c>
      <c r="C13" s="7" t="s">
        <v>42</v>
      </c>
      <c r="D13">
        <v>382</v>
      </c>
      <c r="E13" s="17">
        <v>4</v>
      </c>
      <c r="F13" s="17">
        <v>1</v>
      </c>
      <c r="G13" s="4" t="s">
        <v>74</v>
      </c>
      <c r="H13" s="4" t="s">
        <v>74</v>
      </c>
      <c r="I13" s="4">
        <v>100</v>
      </c>
      <c r="J13" s="4">
        <v>725</v>
      </c>
      <c r="K13" s="4">
        <v>345</v>
      </c>
      <c r="L13" s="4">
        <v>341</v>
      </c>
      <c r="M13" s="2">
        <f t="shared" si="0"/>
        <v>4</v>
      </c>
      <c r="N13" s="4">
        <v>336</v>
      </c>
      <c r="O13" s="4">
        <v>333</v>
      </c>
      <c r="P13" s="2">
        <f t="shared" si="1"/>
        <v>3</v>
      </c>
      <c r="Q13" s="2">
        <f t="shared" si="2"/>
        <v>825</v>
      </c>
      <c r="R13" s="2">
        <f t="shared" si="3"/>
        <v>7</v>
      </c>
      <c r="S13" s="19">
        <f t="shared" si="4"/>
        <v>25</v>
      </c>
      <c r="T13" s="19">
        <f t="shared" si="5"/>
        <v>241.66666666666666</v>
      </c>
      <c r="U13" s="4"/>
    </row>
    <row r="14" spans="1:22" x14ac:dyDescent="0.25">
      <c r="A14" s="4" t="s">
        <v>38</v>
      </c>
      <c r="B14" s="17">
        <v>4</v>
      </c>
      <c r="C14" s="7" t="s">
        <v>41</v>
      </c>
      <c r="D14">
        <v>520</v>
      </c>
      <c r="E14" s="17">
        <v>4</v>
      </c>
      <c r="F14" s="17">
        <v>2</v>
      </c>
      <c r="G14" s="4" t="s">
        <v>74</v>
      </c>
      <c r="H14" s="4" t="s">
        <v>74</v>
      </c>
      <c r="I14" s="4">
        <v>662</v>
      </c>
      <c r="J14" s="4">
        <v>999</v>
      </c>
      <c r="K14" s="4">
        <v>332</v>
      </c>
      <c r="L14" s="4">
        <v>328</v>
      </c>
      <c r="M14" s="2">
        <f t="shared" si="0"/>
        <v>4</v>
      </c>
      <c r="N14" s="4">
        <v>337</v>
      </c>
      <c r="O14" s="4">
        <v>332</v>
      </c>
      <c r="P14" s="2">
        <f t="shared" si="1"/>
        <v>5</v>
      </c>
      <c r="Q14" s="2">
        <f t="shared" si="2"/>
        <v>1661</v>
      </c>
      <c r="R14" s="2">
        <f t="shared" si="3"/>
        <v>9</v>
      </c>
      <c r="S14" s="19">
        <f t="shared" si="4"/>
        <v>165.5</v>
      </c>
      <c r="T14" s="19">
        <f t="shared" si="5"/>
        <v>199.8</v>
      </c>
      <c r="U1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3" workbookViewId="0">
      <selection activeCell="A12" sqref="A12:XFD12"/>
    </sheetView>
  </sheetViews>
  <sheetFormatPr defaultRowHeight="15" x14ac:dyDescent="0.25"/>
  <cols>
    <col min="2" max="2" width="11.42578125" bestFit="1" customWidth="1"/>
    <col min="21" max="21" width="30.5703125" bestFit="1" customWidth="1"/>
  </cols>
  <sheetData>
    <row r="1" spans="1:21" x14ac:dyDescent="0.25">
      <c r="A1" s="4" t="s">
        <v>50</v>
      </c>
      <c r="B1" s="16" t="s">
        <v>75</v>
      </c>
      <c r="C1" s="17"/>
      <c r="D1" s="17"/>
      <c r="E1" s="17"/>
      <c r="F1" s="17"/>
      <c r="G1" s="4"/>
      <c r="H1" s="4"/>
      <c r="I1" s="4"/>
      <c r="J1" s="4"/>
      <c r="K1" s="4"/>
      <c r="L1" s="4"/>
      <c r="M1" s="4"/>
      <c r="N1" s="4"/>
      <c r="O1" s="4"/>
      <c r="P1" s="4"/>
      <c r="Q1" s="4"/>
      <c r="R1" s="2"/>
      <c r="S1" s="2"/>
      <c r="T1" s="2"/>
      <c r="U1" s="2"/>
    </row>
    <row r="2" spans="1:21" x14ac:dyDescent="0.25">
      <c r="A2" s="4" t="s">
        <v>51</v>
      </c>
      <c r="B2" s="16"/>
      <c r="C2" s="17"/>
      <c r="D2" s="17"/>
      <c r="E2" s="17"/>
      <c r="F2" s="17"/>
      <c r="G2" s="4"/>
      <c r="H2" s="4"/>
      <c r="I2" s="4"/>
      <c r="J2" s="4"/>
      <c r="K2" s="4"/>
      <c r="L2" s="4"/>
      <c r="M2" s="4"/>
      <c r="N2" s="4"/>
      <c r="O2" s="4"/>
      <c r="P2" s="4"/>
      <c r="Q2" s="4"/>
      <c r="R2" s="2"/>
      <c r="S2" s="2"/>
      <c r="T2" s="2"/>
      <c r="U2" s="2"/>
    </row>
    <row r="3" spans="1:21" x14ac:dyDescent="0.25">
      <c r="A3" s="4" t="s">
        <v>52</v>
      </c>
      <c r="B3" s="16" t="s">
        <v>77</v>
      </c>
      <c r="C3" s="17"/>
      <c r="D3" s="17"/>
      <c r="E3" s="17"/>
      <c r="F3" s="17"/>
      <c r="G3" s="4"/>
      <c r="H3" s="4"/>
      <c r="I3" s="4"/>
      <c r="J3" s="4"/>
      <c r="K3" s="4"/>
      <c r="L3" s="4"/>
      <c r="M3" s="4"/>
      <c r="N3" s="4"/>
      <c r="O3" s="4"/>
      <c r="P3" s="4"/>
      <c r="Q3" s="4"/>
      <c r="R3" s="2"/>
      <c r="S3" s="2"/>
      <c r="T3" s="2"/>
      <c r="U3" s="2"/>
    </row>
    <row r="4" spans="1:21" x14ac:dyDescent="0.25">
      <c r="A4" s="4" t="s">
        <v>54</v>
      </c>
      <c r="B4" s="18">
        <v>43291</v>
      </c>
      <c r="C4" s="17"/>
      <c r="D4" s="17"/>
      <c r="E4" s="17"/>
      <c r="F4" s="17"/>
      <c r="G4" s="4"/>
      <c r="H4" s="4"/>
      <c r="I4" s="4"/>
      <c r="J4" s="4"/>
      <c r="K4" s="4"/>
      <c r="L4" s="4"/>
      <c r="M4" s="4"/>
      <c r="N4" s="4"/>
      <c r="O4" s="4"/>
      <c r="P4" s="4"/>
      <c r="Q4" s="4"/>
      <c r="R4" s="2"/>
      <c r="S4" s="2"/>
      <c r="T4" s="2"/>
      <c r="U4" s="2"/>
    </row>
    <row r="5" spans="1:21" x14ac:dyDescent="0.25">
      <c r="A5" s="4" t="s">
        <v>55</v>
      </c>
      <c r="B5" s="16" t="s">
        <v>109</v>
      </c>
      <c r="C5" s="17"/>
      <c r="D5" s="17"/>
      <c r="E5" s="17"/>
      <c r="F5" s="17"/>
      <c r="G5" s="4"/>
      <c r="H5" s="4"/>
      <c r="I5" s="4"/>
      <c r="J5" s="4"/>
      <c r="K5" s="4"/>
      <c r="L5" s="4"/>
      <c r="M5" s="4"/>
      <c r="N5" s="4"/>
      <c r="O5" s="4"/>
      <c r="P5" s="4"/>
      <c r="Q5" s="4"/>
      <c r="R5" s="2"/>
      <c r="S5" s="2"/>
      <c r="T5" s="2"/>
      <c r="U5" s="2"/>
    </row>
    <row r="6" spans="1:21"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71</v>
      </c>
      <c r="S6" s="4" t="s">
        <v>72</v>
      </c>
      <c r="T6" s="4" t="s">
        <v>73</v>
      </c>
      <c r="U6" s="4" t="s">
        <v>51</v>
      </c>
    </row>
    <row r="7" spans="1:21" x14ac:dyDescent="0.25">
      <c r="A7" s="4" t="s">
        <v>30</v>
      </c>
      <c r="B7" s="17">
        <v>1</v>
      </c>
      <c r="C7" s="7" t="s">
        <v>42</v>
      </c>
      <c r="D7" s="17">
        <v>497</v>
      </c>
      <c r="E7" s="17">
        <v>4</v>
      </c>
      <c r="F7" s="22">
        <v>2</v>
      </c>
      <c r="G7" s="4" t="s">
        <v>74</v>
      </c>
      <c r="H7" s="4" t="s">
        <v>74</v>
      </c>
      <c r="I7" s="4">
        <v>81</v>
      </c>
      <c r="J7" s="4">
        <v>1533</v>
      </c>
      <c r="K7" s="4">
        <v>322</v>
      </c>
      <c r="L7" s="4">
        <v>320</v>
      </c>
      <c r="M7" s="2">
        <f>(K7-L7)</f>
        <v>2</v>
      </c>
      <c r="N7" s="4">
        <v>349</v>
      </c>
      <c r="O7" s="4">
        <v>342</v>
      </c>
      <c r="P7" s="2">
        <f>(N7-O7)</f>
        <v>7</v>
      </c>
      <c r="Q7" s="2">
        <f t="shared" ref="Q7:Q14" si="0">(I7+J7)</f>
        <v>1614</v>
      </c>
      <c r="R7" s="2">
        <f>(M7+P7)</f>
        <v>9</v>
      </c>
      <c r="S7" s="19">
        <f>(I7/M7)</f>
        <v>40.5</v>
      </c>
      <c r="T7" s="19">
        <f>(J7/P7)</f>
        <v>219</v>
      </c>
      <c r="U7" s="2" t="s">
        <v>116</v>
      </c>
    </row>
    <row r="8" spans="1:21" x14ac:dyDescent="0.25">
      <c r="A8" s="4" t="s">
        <v>32</v>
      </c>
      <c r="B8" s="17">
        <v>1</v>
      </c>
      <c r="C8" s="7" t="s">
        <v>42</v>
      </c>
      <c r="D8" s="17">
        <v>466</v>
      </c>
      <c r="E8" s="17">
        <v>4</v>
      </c>
      <c r="F8" s="22">
        <v>1</v>
      </c>
      <c r="G8" s="4" t="s">
        <v>74</v>
      </c>
      <c r="H8" s="4" t="s">
        <v>74</v>
      </c>
      <c r="I8" s="4">
        <v>297</v>
      </c>
      <c r="J8" s="4">
        <v>107</v>
      </c>
      <c r="K8" s="4">
        <v>322</v>
      </c>
      <c r="L8" s="4">
        <v>319</v>
      </c>
      <c r="M8" s="2">
        <f t="shared" ref="M8:M14" si="1">(K8-L8)</f>
        <v>3</v>
      </c>
      <c r="N8" s="4">
        <v>327</v>
      </c>
      <c r="O8" s="4">
        <v>326</v>
      </c>
      <c r="P8" s="2">
        <f t="shared" ref="P8:P14" si="2">(N8-O8)</f>
        <v>1</v>
      </c>
      <c r="Q8" s="2">
        <f t="shared" si="0"/>
        <v>404</v>
      </c>
      <c r="R8" s="2">
        <f t="shared" ref="R8:R14" si="3">(M8+P8)</f>
        <v>4</v>
      </c>
      <c r="S8" s="19">
        <f t="shared" ref="S8:S14" si="4">(I8/M8)</f>
        <v>99</v>
      </c>
      <c r="T8" s="19">
        <f t="shared" ref="T8:T14" si="5">(J8/P8)</f>
        <v>107</v>
      </c>
      <c r="U8" s="2" t="s">
        <v>116</v>
      </c>
    </row>
    <row r="9" spans="1:21" x14ac:dyDescent="0.25">
      <c r="A9" s="4" t="s">
        <v>33</v>
      </c>
      <c r="B9" s="17">
        <v>2</v>
      </c>
      <c r="C9" s="7" t="s">
        <v>41</v>
      </c>
      <c r="D9" s="17">
        <v>472</v>
      </c>
      <c r="E9" s="17">
        <v>3</v>
      </c>
      <c r="F9" s="22">
        <v>2</v>
      </c>
      <c r="G9" s="4" t="s">
        <v>74</v>
      </c>
      <c r="H9" s="4" t="s">
        <v>74</v>
      </c>
      <c r="I9" s="4">
        <v>16</v>
      </c>
      <c r="J9" s="4">
        <v>14</v>
      </c>
      <c r="K9" s="4">
        <v>325</v>
      </c>
      <c r="L9" s="4">
        <v>322</v>
      </c>
      <c r="M9" s="2">
        <f t="shared" si="1"/>
        <v>3</v>
      </c>
      <c r="N9" s="4">
        <v>350</v>
      </c>
      <c r="O9" s="4">
        <v>349</v>
      </c>
      <c r="P9" s="2">
        <f t="shared" si="2"/>
        <v>1</v>
      </c>
      <c r="Q9" s="2">
        <f t="shared" si="0"/>
        <v>30</v>
      </c>
      <c r="R9" s="2">
        <f t="shared" si="3"/>
        <v>4</v>
      </c>
      <c r="S9" s="19">
        <f t="shared" si="4"/>
        <v>5.333333333333333</v>
      </c>
      <c r="T9" s="19">
        <f t="shared" si="5"/>
        <v>14</v>
      </c>
      <c r="U9" s="2" t="s">
        <v>121</v>
      </c>
    </row>
    <row r="10" spans="1:21" x14ac:dyDescent="0.25">
      <c r="A10" s="4" t="s">
        <v>34</v>
      </c>
      <c r="B10" s="17">
        <v>2</v>
      </c>
      <c r="C10" s="7" t="s">
        <v>41</v>
      </c>
      <c r="D10" s="17">
        <v>463</v>
      </c>
      <c r="E10" s="17">
        <v>3</v>
      </c>
      <c r="F10" s="22">
        <v>1</v>
      </c>
      <c r="G10" s="4" t="s">
        <v>74</v>
      </c>
      <c r="H10" s="4" t="s">
        <v>74</v>
      </c>
      <c r="I10" s="4">
        <v>1238</v>
      </c>
      <c r="J10" s="4">
        <v>625</v>
      </c>
      <c r="K10" s="4">
        <v>328</v>
      </c>
      <c r="L10" s="4">
        <v>322</v>
      </c>
      <c r="M10" s="2">
        <f t="shared" si="1"/>
        <v>6</v>
      </c>
      <c r="N10" s="4">
        <v>331</v>
      </c>
      <c r="O10" s="4">
        <v>327</v>
      </c>
      <c r="P10" s="2">
        <f t="shared" si="2"/>
        <v>4</v>
      </c>
      <c r="Q10" s="2">
        <f t="shared" si="0"/>
        <v>1863</v>
      </c>
      <c r="R10" s="2">
        <f t="shared" si="3"/>
        <v>10</v>
      </c>
      <c r="S10" s="19">
        <f t="shared" si="4"/>
        <v>206.33333333333334</v>
      </c>
      <c r="T10" s="19">
        <f t="shared" si="5"/>
        <v>156.25</v>
      </c>
      <c r="U10" s="2" t="s">
        <v>115</v>
      </c>
    </row>
    <row r="11" spans="1:21" x14ac:dyDescent="0.25">
      <c r="A11" s="4" t="s">
        <v>35</v>
      </c>
      <c r="B11" s="17">
        <v>3</v>
      </c>
      <c r="C11" s="7" t="s">
        <v>42</v>
      </c>
      <c r="D11" s="17">
        <v>524</v>
      </c>
      <c r="E11" s="17">
        <v>2</v>
      </c>
      <c r="F11" s="22">
        <v>2</v>
      </c>
      <c r="G11" s="4" t="s">
        <v>74</v>
      </c>
      <c r="H11" s="4" t="s">
        <v>74</v>
      </c>
      <c r="I11" s="4">
        <v>298</v>
      </c>
      <c r="J11" s="4">
        <v>1004</v>
      </c>
      <c r="K11" s="4">
        <v>328</v>
      </c>
      <c r="L11" s="4">
        <v>325</v>
      </c>
      <c r="M11" s="2">
        <f t="shared" si="1"/>
        <v>3</v>
      </c>
      <c r="N11" s="4">
        <v>356</v>
      </c>
      <c r="O11" s="4">
        <v>350</v>
      </c>
      <c r="P11" s="2">
        <f t="shared" si="2"/>
        <v>6</v>
      </c>
      <c r="Q11" s="2">
        <f t="shared" si="0"/>
        <v>1302</v>
      </c>
      <c r="R11" s="2">
        <f t="shared" si="3"/>
        <v>9</v>
      </c>
      <c r="S11" s="19">
        <f t="shared" si="4"/>
        <v>99.333333333333329</v>
      </c>
      <c r="T11" s="19">
        <f t="shared" si="5"/>
        <v>167.33333333333334</v>
      </c>
      <c r="U11" s="2" t="s">
        <v>117</v>
      </c>
    </row>
    <row r="12" spans="1:21" ht="14.25" customHeight="1" x14ac:dyDescent="0.25">
      <c r="A12" s="4" t="s">
        <v>36</v>
      </c>
      <c r="B12" s="17">
        <v>3</v>
      </c>
      <c r="C12" s="7" t="s">
        <v>42</v>
      </c>
      <c r="D12" s="17">
        <v>425</v>
      </c>
      <c r="E12" s="17">
        <v>2</v>
      </c>
      <c r="F12" s="22">
        <v>1</v>
      </c>
      <c r="G12" s="4" t="s">
        <v>74</v>
      </c>
      <c r="H12" s="4" t="s">
        <v>74</v>
      </c>
      <c r="I12" s="4">
        <v>641</v>
      </c>
      <c r="J12" s="4">
        <v>868</v>
      </c>
      <c r="K12" s="4">
        <v>332</v>
      </c>
      <c r="L12" s="4">
        <v>328</v>
      </c>
      <c r="M12" s="2">
        <f t="shared" si="1"/>
        <v>4</v>
      </c>
      <c r="N12" s="4">
        <v>335</v>
      </c>
      <c r="O12" s="4">
        <v>331</v>
      </c>
      <c r="P12" s="2">
        <f t="shared" si="2"/>
        <v>4</v>
      </c>
      <c r="Q12" s="2">
        <f t="shared" si="0"/>
        <v>1509</v>
      </c>
      <c r="R12" s="2">
        <f t="shared" si="3"/>
        <v>8</v>
      </c>
      <c r="S12" s="19">
        <f t="shared" si="4"/>
        <v>160.25</v>
      </c>
      <c r="T12" s="19">
        <f t="shared" si="5"/>
        <v>217</v>
      </c>
      <c r="U12" s="2" t="s">
        <v>115</v>
      </c>
    </row>
    <row r="13" spans="1:21" x14ac:dyDescent="0.25">
      <c r="A13" s="4" t="s">
        <v>37</v>
      </c>
      <c r="B13" s="17">
        <v>5</v>
      </c>
      <c r="C13" s="7" t="s">
        <v>42</v>
      </c>
      <c r="D13" s="17">
        <v>392</v>
      </c>
      <c r="E13" s="17">
        <v>1</v>
      </c>
      <c r="F13" s="22">
        <v>2</v>
      </c>
      <c r="G13" s="4" t="s">
        <v>74</v>
      </c>
      <c r="H13" s="4" t="s">
        <v>74</v>
      </c>
      <c r="I13" s="4">
        <v>569</v>
      </c>
      <c r="J13" s="4">
        <v>1206</v>
      </c>
      <c r="K13" s="4">
        <v>332</v>
      </c>
      <c r="L13" s="4">
        <v>328</v>
      </c>
      <c r="M13" s="2">
        <f t="shared" si="1"/>
        <v>4</v>
      </c>
      <c r="N13" s="4">
        <v>360</v>
      </c>
      <c r="O13" s="4">
        <v>356</v>
      </c>
      <c r="P13" s="2">
        <f t="shared" si="2"/>
        <v>4</v>
      </c>
      <c r="Q13" s="2">
        <f t="shared" si="0"/>
        <v>1775</v>
      </c>
      <c r="R13" s="2">
        <f t="shared" si="3"/>
        <v>8</v>
      </c>
      <c r="S13" s="19">
        <f t="shared" si="4"/>
        <v>142.25</v>
      </c>
      <c r="T13" s="19">
        <f t="shared" si="5"/>
        <v>301.5</v>
      </c>
      <c r="U13" s="4" t="s">
        <v>111</v>
      </c>
    </row>
    <row r="14" spans="1:21" x14ac:dyDescent="0.25">
      <c r="A14" s="4" t="s">
        <v>38</v>
      </c>
      <c r="B14" s="17">
        <v>4</v>
      </c>
      <c r="C14" s="7" t="s">
        <v>41</v>
      </c>
      <c r="D14" s="17">
        <v>518</v>
      </c>
      <c r="E14" s="17">
        <v>1</v>
      </c>
      <c r="F14" s="22">
        <v>1</v>
      </c>
      <c r="G14" s="4" t="s">
        <v>74</v>
      </c>
      <c r="H14" s="4" t="s">
        <v>74</v>
      </c>
      <c r="I14" s="4">
        <v>2253</v>
      </c>
      <c r="J14" s="4">
        <v>2145</v>
      </c>
      <c r="K14" s="4">
        <v>346</v>
      </c>
      <c r="L14" s="4">
        <v>332</v>
      </c>
      <c r="M14" s="2">
        <f t="shared" si="1"/>
        <v>14</v>
      </c>
      <c r="N14" s="4">
        <v>348</v>
      </c>
      <c r="O14" s="4">
        <v>335</v>
      </c>
      <c r="P14" s="2">
        <f t="shared" si="2"/>
        <v>13</v>
      </c>
      <c r="Q14" s="2">
        <f t="shared" si="0"/>
        <v>4398</v>
      </c>
      <c r="R14" s="2">
        <f t="shared" si="3"/>
        <v>27</v>
      </c>
      <c r="S14" s="19">
        <f t="shared" si="4"/>
        <v>160.92857142857142</v>
      </c>
      <c r="T14" s="19">
        <f t="shared" si="5"/>
        <v>165</v>
      </c>
      <c r="U14" s="2" t="s">
        <v>116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A4" workbookViewId="0">
      <selection activeCell="A12" sqref="A12:XFD12"/>
    </sheetView>
  </sheetViews>
  <sheetFormatPr defaultRowHeight="15" x14ac:dyDescent="0.25"/>
  <cols>
    <col min="2" max="2" width="11.42578125" bestFit="1" customWidth="1"/>
    <col min="18" max="18" width="12.140625" bestFit="1" customWidth="1"/>
  </cols>
  <sheetData>
    <row r="1" spans="1:22" x14ac:dyDescent="0.25">
      <c r="A1" s="4" t="s">
        <v>50</v>
      </c>
      <c r="B1" s="16" t="s">
        <v>75</v>
      </c>
      <c r="C1" s="17"/>
      <c r="D1" s="17"/>
      <c r="E1" s="17"/>
      <c r="F1" s="17"/>
      <c r="G1" s="4"/>
      <c r="H1" s="4"/>
      <c r="I1" s="4"/>
      <c r="J1" s="4"/>
      <c r="K1" s="4"/>
      <c r="L1" s="4"/>
      <c r="M1" s="4"/>
      <c r="N1" s="4"/>
      <c r="O1" s="4"/>
      <c r="P1" s="4"/>
      <c r="Q1" s="4"/>
      <c r="R1" s="2"/>
      <c r="S1" s="2"/>
      <c r="T1" s="2"/>
      <c r="U1" s="2"/>
    </row>
    <row r="2" spans="1:22" x14ac:dyDescent="0.25">
      <c r="A2" s="4" t="s">
        <v>51</v>
      </c>
      <c r="B2" s="16"/>
      <c r="C2" s="17"/>
      <c r="D2" s="17"/>
      <c r="E2" s="17"/>
      <c r="F2" s="17"/>
      <c r="G2" s="4"/>
      <c r="H2" s="4"/>
      <c r="I2" s="4"/>
      <c r="J2" s="4"/>
      <c r="K2" s="4"/>
      <c r="L2" s="4"/>
      <c r="M2" s="4"/>
      <c r="N2" s="4"/>
      <c r="O2" s="4"/>
      <c r="P2" s="4"/>
      <c r="Q2" s="4"/>
      <c r="R2" s="2"/>
      <c r="S2" s="2"/>
      <c r="T2" s="2"/>
      <c r="U2" s="2"/>
    </row>
    <row r="3" spans="1:22" x14ac:dyDescent="0.25">
      <c r="A3" s="4" t="s">
        <v>52</v>
      </c>
      <c r="B3" s="16" t="s">
        <v>78</v>
      </c>
      <c r="C3" s="17"/>
      <c r="D3" s="17"/>
      <c r="E3" s="17"/>
      <c r="F3" s="17"/>
      <c r="G3" s="4"/>
      <c r="H3" s="4"/>
      <c r="I3" s="4"/>
      <c r="J3" s="4"/>
      <c r="K3" s="4"/>
      <c r="L3" s="4"/>
      <c r="M3" s="4"/>
      <c r="N3" s="4"/>
      <c r="O3" s="4"/>
      <c r="P3" s="4"/>
      <c r="Q3" s="4"/>
      <c r="R3" s="2"/>
      <c r="S3" s="2"/>
      <c r="T3" s="2"/>
      <c r="U3" s="2"/>
    </row>
    <row r="4" spans="1:22" x14ac:dyDescent="0.25">
      <c r="A4" s="4" t="s">
        <v>54</v>
      </c>
      <c r="B4" s="18">
        <v>43292</v>
      </c>
      <c r="C4" s="17"/>
      <c r="D4" s="17"/>
      <c r="E4" s="17"/>
      <c r="F4" s="17"/>
      <c r="G4" s="4"/>
      <c r="H4" s="4"/>
      <c r="I4" s="4"/>
      <c r="J4" s="4"/>
      <c r="K4" s="4"/>
      <c r="L4" s="4"/>
      <c r="M4" s="4"/>
      <c r="N4" s="4"/>
      <c r="O4" s="4"/>
      <c r="P4" s="4"/>
      <c r="Q4" s="4"/>
      <c r="R4" s="2"/>
      <c r="S4" s="2"/>
      <c r="T4" s="2"/>
      <c r="U4" s="2"/>
    </row>
    <row r="5" spans="1:22" x14ac:dyDescent="0.25">
      <c r="A5" s="4" t="s">
        <v>55</v>
      </c>
      <c r="B5" s="23" t="s">
        <v>128</v>
      </c>
      <c r="C5" s="17"/>
      <c r="D5" s="17"/>
      <c r="E5" s="17"/>
      <c r="F5" s="17"/>
      <c r="G5" s="4"/>
      <c r="H5" s="4"/>
      <c r="I5" s="4"/>
      <c r="J5" s="4"/>
      <c r="K5" s="4"/>
      <c r="L5" s="4"/>
      <c r="M5" s="4"/>
      <c r="N5" s="4"/>
      <c r="O5" s="4"/>
      <c r="P5" s="4"/>
      <c r="Q5" s="4"/>
      <c r="R5" s="2"/>
      <c r="S5" s="2"/>
      <c r="T5" s="2"/>
      <c r="U5" s="2"/>
    </row>
    <row r="6" spans="1:22"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51</v>
      </c>
    </row>
    <row r="7" spans="1:22" x14ac:dyDescent="0.25">
      <c r="A7" s="4" t="s">
        <v>30</v>
      </c>
      <c r="B7" s="17">
        <v>1</v>
      </c>
      <c r="C7" s="7" t="s">
        <v>42</v>
      </c>
      <c r="D7">
        <v>508</v>
      </c>
      <c r="E7" s="17">
        <v>2</v>
      </c>
      <c r="F7" s="17">
        <v>1</v>
      </c>
      <c r="G7" s="4" t="s">
        <v>74</v>
      </c>
      <c r="H7" s="4" t="s">
        <v>74</v>
      </c>
      <c r="I7" s="4">
        <v>1545</v>
      </c>
      <c r="J7" s="4">
        <v>398</v>
      </c>
      <c r="K7" s="4">
        <v>345</v>
      </c>
      <c r="L7" s="4">
        <v>335</v>
      </c>
      <c r="M7" s="2">
        <f>(K7-L7)</f>
        <v>10</v>
      </c>
      <c r="N7" s="4">
        <v>348</v>
      </c>
      <c r="O7" s="4">
        <v>344</v>
      </c>
      <c r="P7" s="2">
        <f>(N7-O7)</f>
        <v>4</v>
      </c>
      <c r="Q7" s="2">
        <f t="shared" ref="Q7:Q14" si="0">(I7+J7)</f>
        <v>1943</v>
      </c>
      <c r="R7">
        <v>21</v>
      </c>
      <c r="S7" s="2">
        <f t="shared" ref="S7:S14" si="1">(M7+P7)</f>
        <v>14</v>
      </c>
      <c r="T7" s="19">
        <f t="shared" ref="T7:T14" si="2">(I7/M7)</f>
        <v>154.5</v>
      </c>
      <c r="U7" s="19"/>
      <c r="V7" s="2" t="s">
        <v>132</v>
      </c>
    </row>
    <row r="8" spans="1:22" x14ac:dyDescent="0.25">
      <c r="A8" s="4" t="s">
        <v>32</v>
      </c>
      <c r="B8" s="17">
        <v>1</v>
      </c>
      <c r="C8" s="7" t="s">
        <v>42</v>
      </c>
      <c r="D8">
        <v>474</v>
      </c>
      <c r="E8" s="17">
        <v>2</v>
      </c>
      <c r="F8" s="17">
        <v>2</v>
      </c>
      <c r="G8" s="4" t="s">
        <v>74</v>
      </c>
      <c r="H8" s="4" t="s">
        <v>74</v>
      </c>
      <c r="I8" s="4">
        <v>0</v>
      </c>
      <c r="J8" s="4">
        <v>1</v>
      </c>
      <c r="K8" s="4">
        <v>340</v>
      </c>
      <c r="L8" s="4">
        <v>339</v>
      </c>
      <c r="M8" s="2">
        <f t="shared" ref="M8:M14" si="3">(K8-L8)</f>
        <v>1</v>
      </c>
      <c r="N8" s="4">
        <v>362</v>
      </c>
      <c r="O8" s="4">
        <v>361</v>
      </c>
      <c r="P8" s="2">
        <f t="shared" ref="P8:P14" si="4">(N8-O8)</f>
        <v>1</v>
      </c>
      <c r="Q8" s="2">
        <f t="shared" si="0"/>
        <v>1</v>
      </c>
      <c r="R8">
        <v>45</v>
      </c>
      <c r="S8" s="2">
        <f t="shared" si="1"/>
        <v>2</v>
      </c>
      <c r="T8" s="19">
        <f t="shared" si="2"/>
        <v>0</v>
      </c>
      <c r="U8" s="19"/>
      <c r="V8" s="4" t="s">
        <v>133</v>
      </c>
    </row>
    <row r="9" spans="1:22" x14ac:dyDescent="0.25">
      <c r="A9" s="4" t="s">
        <v>33</v>
      </c>
      <c r="B9" s="17">
        <v>2</v>
      </c>
      <c r="C9" s="7" t="s">
        <v>41</v>
      </c>
      <c r="D9">
        <v>479</v>
      </c>
      <c r="E9" s="17">
        <v>1</v>
      </c>
      <c r="F9" s="17">
        <v>1</v>
      </c>
      <c r="G9" s="4" t="s">
        <v>74</v>
      </c>
      <c r="H9" s="4" t="s">
        <v>74</v>
      </c>
      <c r="I9" s="4">
        <v>10</v>
      </c>
      <c r="J9" s="4">
        <v>52</v>
      </c>
      <c r="K9" s="4">
        <v>345</v>
      </c>
      <c r="L9" s="4">
        <v>345</v>
      </c>
      <c r="M9" s="2">
        <f t="shared" si="3"/>
        <v>0</v>
      </c>
      <c r="N9" s="4">
        <v>348</v>
      </c>
      <c r="O9" s="4">
        <v>348</v>
      </c>
      <c r="P9" s="2">
        <f t="shared" si="4"/>
        <v>0</v>
      </c>
      <c r="Q9" s="2">
        <f t="shared" si="0"/>
        <v>62</v>
      </c>
      <c r="S9" s="2">
        <f t="shared" si="1"/>
        <v>0</v>
      </c>
      <c r="T9" s="19" t="e">
        <f t="shared" si="2"/>
        <v>#DIV/0!</v>
      </c>
      <c r="U9" s="19"/>
      <c r="V9" s="2" t="s">
        <v>131</v>
      </c>
    </row>
    <row r="10" spans="1:22" x14ac:dyDescent="0.25">
      <c r="A10" s="4" t="s">
        <v>34</v>
      </c>
      <c r="B10" s="17">
        <v>2</v>
      </c>
      <c r="C10" s="7" t="s">
        <v>41</v>
      </c>
      <c r="D10">
        <v>470</v>
      </c>
      <c r="E10" s="17">
        <v>1</v>
      </c>
      <c r="F10" s="17">
        <v>2</v>
      </c>
      <c r="G10" s="4" t="s">
        <v>74</v>
      </c>
      <c r="H10" s="4" t="s">
        <v>74</v>
      </c>
      <c r="I10" s="4">
        <v>78</v>
      </c>
      <c r="J10" s="4">
        <v>80</v>
      </c>
      <c r="K10" s="4">
        <v>342</v>
      </c>
      <c r="L10" s="4">
        <v>340</v>
      </c>
      <c r="M10" s="2">
        <f t="shared" si="3"/>
        <v>2</v>
      </c>
      <c r="N10" s="4">
        <v>362</v>
      </c>
      <c r="O10" s="4">
        <v>362</v>
      </c>
      <c r="P10" s="2">
        <f t="shared" si="4"/>
        <v>0</v>
      </c>
      <c r="Q10" s="2">
        <f t="shared" si="0"/>
        <v>158</v>
      </c>
      <c r="S10" s="2">
        <f t="shared" si="1"/>
        <v>2</v>
      </c>
      <c r="T10" s="19">
        <f t="shared" si="2"/>
        <v>39</v>
      </c>
      <c r="U10" s="19"/>
      <c r="V10" s="2" t="s">
        <v>129</v>
      </c>
    </row>
    <row r="11" spans="1:22" x14ac:dyDescent="0.25">
      <c r="A11" s="4" t="s">
        <v>35</v>
      </c>
      <c r="B11" s="17">
        <v>3</v>
      </c>
      <c r="C11" s="7" t="s">
        <v>42</v>
      </c>
      <c r="D11">
        <v>520</v>
      </c>
      <c r="E11" s="17">
        <v>4</v>
      </c>
      <c r="F11" s="17">
        <v>1</v>
      </c>
      <c r="G11" s="4" t="s">
        <v>74</v>
      </c>
      <c r="H11" s="4" t="s">
        <v>74</v>
      </c>
      <c r="I11" s="4">
        <v>562</v>
      </c>
      <c r="J11" s="4">
        <v>564</v>
      </c>
      <c r="K11" s="4">
        <v>328</v>
      </c>
      <c r="L11" s="4">
        <v>324</v>
      </c>
      <c r="M11" s="2">
        <f t="shared" si="3"/>
        <v>4</v>
      </c>
      <c r="N11" s="4">
        <v>337</v>
      </c>
      <c r="O11" s="4">
        <v>334</v>
      </c>
      <c r="P11" s="2">
        <f t="shared" si="4"/>
        <v>3</v>
      </c>
      <c r="Q11" s="2">
        <f t="shared" si="0"/>
        <v>1126</v>
      </c>
      <c r="R11">
        <v>8</v>
      </c>
      <c r="S11" s="2">
        <f t="shared" si="1"/>
        <v>7</v>
      </c>
      <c r="T11" s="19">
        <f t="shared" si="2"/>
        <v>140.5</v>
      </c>
      <c r="U11" s="19"/>
      <c r="V11" s="2" t="s">
        <v>135</v>
      </c>
    </row>
    <row r="12" spans="1:22" x14ac:dyDescent="0.25">
      <c r="A12" s="4" t="s">
        <v>36</v>
      </c>
      <c r="B12" s="17">
        <v>3</v>
      </c>
      <c r="C12" s="7" t="s">
        <v>42</v>
      </c>
      <c r="D12">
        <v>408</v>
      </c>
      <c r="E12" s="17">
        <v>4</v>
      </c>
      <c r="F12" s="17">
        <v>2</v>
      </c>
      <c r="G12" s="4" t="s">
        <v>74</v>
      </c>
      <c r="H12" s="4" t="s">
        <v>74</v>
      </c>
      <c r="I12" s="4">
        <v>353</v>
      </c>
      <c r="J12" s="4">
        <v>539</v>
      </c>
      <c r="K12" s="4">
        <v>333</v>
      </c>
      <c r="L12" s="4">
        <v>331</v>
      </c>
      <c r="M12" s="2">
        <f t="shared" si="3"/>
        <v>2</v>
      </c>
      <c r="N12" s="4">
        <v>358</v>
      </c>
      <c r="O12" s="4">
        <v>356</v>
      </c>
      <c r="P12" s="2">
        <f t="shared" si="4"/>
        <v>2</v>
      </c>
      <c r="Q12" s="2">
        <f t="shared" si="0"/>
        <v>892</v>
      </c>
      <c r="R12">
        <v>12</v>
      </c>
      <c r="S12" s="2">
        <f t="shared" si="1"/>
        <v>4</v>
      </c>
      <c r="T12" s="19">
        <f t="shared" si="2"/>
        <v>176.5</v>
      </c>
      <c r="U12" s="19"/>
      <c r="V12" s="2" t="s">
        <v>147</v>
      </c>
    </row>
    <row r="13" spans="1:22" x14ac:dyDescent="0.25">
      <c r="A13" s="4" t="s">
        <v>37</v>
      </c>
      <c r="B13" s="17">
        <v>5</v>
      </c>
      <c r="C13" s="7" t="s">
        <v>42</v>
      </c>
      <c r="D13">
        <v>394</v>
      </c>
      <c r="E13" s="17">
        <v>3</v>
      </c>
      <c r="F13" s="22">
        <v>2</v>
      </c>
      <c r="G13" s="4" t="s">
        <v>74</v>
      </c>
      <c r="H13" s="4" t="s">
        <v>74</v>
      </c>
      <c r="I13" s="4">
        <v>253</v>
      </c>
      <c r="J13" s="4">
        <v>63</v>
      </c>
      <c r="K13" s="4">
        <v>339</v>
      </c>
      <c r="L13" s="4">
        <v>333</v>
      </c>
      <c r="M13" s="2">
        <f t="shared" si="3"/>
        <v>6</v>
      </c>
      <c r="N13" s="4">
        <v>361</v>
      </c>
      <c r="O13" s="4">
        <v>358</v>
      </c>
      <c r="P13" s="2">
        <f t="shared" si="4"/>
        <v>3</v>
      </c>
      <c r="Q13" s="2">
        <f t="shared" si="0"/>
        <v>316</v>
      </c>
      <c r="R13">
        <v>39</v>
      </c>
      <c r="S13" s="2">
        <f t="shared" si="1"/>
        <v>9</v>
      </c>
      <c r="T13" s="19">
        <f t="shared" si="2"/>
        <v>42.166666666666664</v>
      </c>
      <c r="U13" s="19"/>
      <c r="V13" s="4" t="s">
        <v>148</v>
      </c>
    </row>
    <row r="14" spans="1:22" x14ac:dyDescent="0.25">
      <c r="A14" s="4" t="s">
        <v>38</v>
      </c>
      <c r="B14" s="17">
        <v>4</v>
      </c>
      <c r="C14" s="7" t="s">
        <v>41</v>
      </c>
      <c r="D14">
        <v>518</v>
      </c>
      <c r="E14" s="17">
        <v>3</v>
      </c>
      <c r="F14" s="22">
        <v>1</v>
      </c>
      <c r="G14" s="4" t="s">
        <v>74</v>
      </c>
      <c r="H14" s="4" t="s">
        <v>74</v>
      </c>
      <c r="I14" s="4">
        <v>647</v>
      </c>
      <c r="J14" s="4">
        <v>715</v>
      </c>
      <c r="K14" s="4">
        <v>335</v>
      </c>
      <c r="L14" s="4">
        <v>328</v>
      </c>
      <c r="M14" s="2">
        <f t="shared" si="3"/>
        <v>7</v>
      </c>
      <c r="N14" s="4">
        <v>344</v>
      </c>
      <c r="O14" s="4">
        <v>337</v>
      </c>
      <c r="P14" s="2">
        <f t="shared" si="4"/>
        <v>7</v>
      </c>
      <c r="Q14" s="2">
        <f t="shared" si="0"/>
        <v>1362</v>
      </c>
      <c r="R14">
        <v>5</v>
      </c>
      <c r="S14" s="2">
        <f t="shared" si="1"/>
        <v>14</v>
      </c>
      <c r="T14" s="19">
        <f t="shared" si="2"/>
        <v>92.428571428571431</v>
      </c>
      <c r="U14" s="19"/>
      <c r="V14" s="2"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B1" workbookViewId="0">
      <selection activeCell="F19" sqref="F19"/>
    </sheetView>
  </sheetViews>
  <sheetFormatPr defaultRowHeight="15" x14ac:dyDescent="0.25"/>
  <cols>
    <col min="2" max="2" width="11.42578125" bestFit="1" customWidth="1"/>
    <col min="18" max="18" width="12.140625" bestFit="1" customWidth="1"/>
  </cols>
  <sheetData>
    <row r="1" spans="1:22" x14ac:dyDescent="0.25">
      <c r="A1" s="4" t="s">
        <v>50</v>
      </c>
      <c r="B1" s="16" t="s">
        <v>75</v>
      </c>
      <c r="C1" s="17"/>
      <c r="D1" s="17"/>
      <c r="E1" s="17"/>
      <c r="F1" s="17"/>
      <c r="G1" s="4"/>
      <c r="H1" s="4"/>
      <c r="I1" s="4"/>
      <c r="J1" s="4"/>
      <c r="K1" s="4"/>
      <c r="L1" s="4"/>
      <c r="M1" s="4"/>
      <c r="N1" s="4"/>
      <c r="O1" s="4"/>
      <c r="P1" s="4"/>
      <c r="Q1" s="4"/>
      <c r="R1" s="2"/>
      <c r="S1" s="2"/>
      <c r="T1" s="2"/>
      <c r="U1" s="2"/>
    </row>
    <row r="2" spans="1:22" x14ac:dyDescent="0.25">
      <c r="A2" s="4" t="s">
        <v>51</v>
      </c>
      <c r="B2" s="16"/>
      <c r="C2" s="17"/>
      <c r="D2" s="17"/>
      <c r="E2" s="17"/>
      <c r="F2" s="17"/>
      <c r="G2" s="4"/>
      <c r="H2" s="4"/>
      <c r="I2" s="4"/>
      <c r="J2" s="4"/>
      <c r="K2" s="4"/>
      <c r="L2" s="4"/>
      <c r="M2" s="4"/>
      <c r="N2" s="4"/>
      <c r="O2" s="4"/>
      <c r="P2" s="4"/>
      <c r="Q2" s="4"/>
      <c r="R2" s="2"/>
      <c r="S2" s="2"/>
      <c r="T2" s="2"/>
      <c r="U2" s="2"/>
    </row>
    <row r="3" spans="1:22" x14ac:dyDescent="0.25">
      <c r="A3" s="4" t="s">
        <v>52</v>
      </c>
      <c r="B3" s="16" t="s">
        <v>78</v>
      </c>
      <c r="C3" s="17"/>
      <c r="D3" s="17"/>
      <c r="E3" s="17"/>
      <c r="F3" s="17"/>
      <c r="G3" s="4"/>
      <c r="H3" s="4"/>
      <c r="I3" s="4"/>
      <c r="J3" s="4"/>
      <c r="K3" s="4"/>
      <c r="L3" s="4"/>
      <c r="M3" s="4"/>
      <c r="N3" s="4"/>
      <c r="O3" s="4"/>
      <c r="P3" s="4"/>
      <c r="Q3" s="4"/>
      <c r="R3" s="2"/>
      <c r="S3" s="2"/>
      <c r="T3" s="2"/>
      <c r="U3" s="2"/>
    </row>
    <row r="4" spans="1:22" x14ac:dyDescent="0.25">
      <c r="A4" s="4" t="s">
        <v>54</v>
      </c>
      <c r="B4" s="18">
        <v>43293</v>
      </c>
      <c r="C4" s="17"/>
      <c r="D4" s="17"/>
      <c r="E4" s="17"/>
      <c r="F4" s="17"/>
      <c r="G4" s="4"/>
      <c r="H4" s="4"/>
      <c r="I4" s="4"/>
      <c r="J4" s="4"/>
      <c r="K4" s="4"/>
      <c r="L4" s="4"/>
      <c r="M4" s="4"/>
      <c r="N4" s="4"/>
      <c r="O4" s="4"/>
      <c r="P4" s="4"/>
      <c r="Q4" s="4"/>
      <c r="R4" s="2"/>
      <c r="S4" s="2"/>
      <c r="T4" s="2"/>
      <c r="U4" s="2"/>
    </row>
    <row r="5" spans="1:22" x14ac:dyDescent="0.25">
      <c r="A5" s="4" t="s">
        <v>55</v>
      </c>
      <c r="B5" s="23" t="s">
        <v>128</v>
      </c>
      <c r="C5" s="17"/>
      <c r="D5" s="17"/>
      <c r="E5" s="17"/>
      <c r="F5" s="17"/>
      <c r="G5" s="4"/>
      <c r="H5" s="4"/>
      <c r="I5" s="4"/>
      <c r="J5" s="4"/>
      <c r="K5" s="4"/>
      <c r="L5" s="4"/>
      <c r="M5" s="4"/>
      <c r="N5" s="4"/>
      <c r="O5" s="4"/>
      <c r="P5" s="4"/>
      <c r="Q5" s="4"/>
      <c r="R5" s="2"/>
      <c r="S5" s="2"/>
      <c r="T5" s="2"/>
      <c r="U5" s="2"/>
    </row>
    <row r="6" spans="1:22"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51</v>
      </c>
    </row>
    <row r="7" spans="1:22" x14ac:dyDescent="0.25">
      <c r="A7" s="4" t="s">
        <v>30</v>
      </c>
      <c r="B7" s="17">
        <v>1</v>
      </c>
      <c r="C7" s="7" t="s">
        <v>42</v>
      </c>
      <c r="D7" s="7">
        <v>506</v>
      </c>
      <c r="E7" s="17">
        <v>4</v>
      </c>
      <c r="F7" s="22">
        <v>2</v>
      </c>
      <c r="G7" s="4" t="s">
        <v>74</v>
      </c>
      <c r="H7" s="4" t="s">
        <v>74</v>
      </c>
      <c r="I7" s="4">
        <v>593</v>
      </c>
      <c r="J7" s="4">
        <v>536</v>
      </c>
      <c r="K7" s="4">
        <v>338</v>
      </c>
      <c r="L7" s="4">
        <v>333</v>
      </c>
      <c r="M7" s="2">
        <f>(K7-L7)</f>
        <v>5</v>
      </c>
      <c r="N7" s="4">
        <v>315</v>
      </c>
      <c r="O7" s="4">
        <v>310</v>
      </c>
      <c r="P7" s="2">
        <f>(N7-O7)</f>
        <v>5</v>
      </c>
      <c r="Q7">
        <f t="shared" ref="Q7:Q14" si="0">(I7+J7)</f>
        <v>1129</v>
      </c>
      <c r="R7" s="2">
        <v>9</v>
      </c>
      <c r="S7" s="2">
        <f>(P7+M7)</f>
        <v>10</v>
      </c>
      <c r="T7" s="19">
        <f t="shared" ref="T7:T14" si="1">(I7/M7)</f>
        <v>118.6</v>
      </c>
      <c r="U7" s="19">
        <f>(J7/P7)</f>
        <v>107.2</v>
      </c>
      <c r="V7" t="s">
        <v>177</v>
      </c>
    </row>
    <row r="8" spans="1:22" x14ac:dyDescent="0.25">
      <c r="A8" s="4" t="s">
        <v>32</v>
      </c>
      <c r="B8" s="17">
        <v>1</v>
      </c>
      <c r="C8" s="7" t="s">
        <v>42</v>
      </c>
      <c r="D8" s="7">
        <v>474</v>
      </c>
      <c r="E8" s="17">
        <v>4</v>
      </c>
      <c r="F8" s="22">
        <v>1</v>
      </c>
      <c r="G8" s="4" t="s">
        <v>74</v>
      </c>
      <c r="H8" s="4" t="s">
        <v>74</v>
      </c>
      <c r="I8" s="4">
        <v>29</v>
      </c>
      <c r="J8" s="4">
        <v>37</v>
      </c>
      <c r="K8" s="4">
        <v>351</v>
      </c>
      <c r="L8" s="4">
        <v>350</v>
      </c>
      <c r="M8" s="2">
        <f t="shared" ref="M8:M14" si="2">(K8-L8)</f>
        <v>1</v>
      </c>
      <c r="N8" s="4">
        <v>325</v>
      </c>
      <c r="O8" s="4">
        <v>323</v>
      </c>
      <c r="P8" s="2">
        <f t="shared" ref="P8:P14" si="3">(N8-O8)</f>
        <v>2</v>
      </c>
      <c r="Q8">
        <f t="shared" si="0"/>
        <v>66</v>
      </c>
      <c r="R8" s="2">
        <v>35</v>
      </c>
      <c r="S8" s="2">
        <f t="shared" ref="S8:S14" si="4">(P8+M8)</f>
        <v>3</v>
      </c>
      <c r="T8" s="19">
        <f t="shared" si="1"/>
        <v>29</v>
      </c>
      <c r="U8" s="19">
        <f t="shared" ref="U8:U14" si="5">(J8/P8)</f>
        <v>18.5</v>
      </c>
      <c r="V8" s="2" t="s">
        <v>176</v>
      </c>
    </row>
    <row r="9" spans="1:22" x14ac:dyDescent="0.25">
      <c r="A9" s="4" t="s">
        <v>33</v>
      </c>
      <c r="B9" s="17">
        <v>2</v>
      </c>
      <c r="C9" s="7" t="s">
        <v>41</v>
      </c>
      <c r="D9" s="7">
        <v>476</v>
      </c>
      <c r="E9" s="7">
        <v>3</v>
      </c>
      <c r="F9" s="25">
        <v>1</v>
      </c>
      <c r="G9" s="4" t="s">
        <v>74</v>
      </c>
      <c r="H9" s="4" t="s">
        <v>74</v>
      </c>
      <c r="I9" s="4">
        <v>2</v>
      </c>
      <c r="J9" s="4">
        <v>4</v>
      </c>
      <c r="K9" s="4">
        <v>352</v>
      </c>
      <c r="L9" s="4">
        <v>351</v>
      </c>
      <c r="M9" s="2">
        <f>(K9-L9)</f>
        <v>1</v>
      </c>
      <c r="N9" s="4">
        <v>327</v>
      </c>
      <c r="O9" s="4">
        <v>325</v>
      </c>
      <c r="P9" s="2">
        <f>(N9-O9)</f>
        <v>2</v>
      </c>
      <c r="Q9">
        <f t="shared" si="0"/>
        <v>6</v>
      </c>
      <c r="R9" s="2">
        <v>39</v>
      </c>
      <c r="S9" s="2">
        <f t="shared" si="4"/>
        <v>3</v>
      </c>
      <c r="T9" s="19">
        <f t="shared" si="1"/>
        <v>2</v>
      </c>
      <c r="U9" s="19">
        <f t="shared" si="5"/>
        <v>2</v>
      </c>
      <c r="V9" s="2" t="s">
        <v>174</v>
      </c>
    </row>
    <row r="10" spans="1:22" x14ac:dyDescent="0.25">
      <c r="A10" s="4" t="s">
        <v>34</v>
      </c>
      <c r="B10" s="17">
        <v>2</v>
      </c>
      <c r="C10" s="7" t="s">
        <v>41</v>
      </c>
      <c r="D10" s="7">
        <v>458</v>
      </c>
      <c r="E10" s="17">
        <v>3</v>
      </c>
      <c r="F10" s="25">
        <v>2</v>
      </c>
      <c r="G10" s="4" t="s">
        <v>74</v>
      </c>
      <c r="H10" s="4" t="s">
        <v>74</v>
      </c>
      <c r="I10" s="4">
        <v>475</v>
      </c>
      <c r="J10" s="4">
        <v>613</v>
      </c>
      <c r="K10">
        <v>342</v>
      </c>
      <c r="L10" s="4">
        <v>338</v>
      </c>
      <c r="M10" s="2">
        <f>(K9-L10)</f>
        <v>14</v>
      </c>
      <c r="N10">
        <v>321</v>
      </c>
      <c r="O10" s="4">
        <v>315</v>
      </c>
      <c r="P10" s="2">
        <f>(N9-O10)</f>
        <v>12</v>
      </c>
      <c r="Q10">
        <f t="shared" si="0"/>
        <v>1088</v>
      </c>
      <c r="R10" s="2">
        <v>9</v>
      </c>
      <c r="S10" s="2">
        <f t="shared" si="4"/>
        <v>26</v>
      </c>
      <c r="T10" s="19">
        <f t="shared" si="1"/>
        <v>33.928571428571431</v>
      </c>
      <c r="U10" s="19">
        <f t="shared" si="5"/>
        <v>51.083333333333336</v>
      </c>
      <c r="V10" s="2" t="s">
        <v>173</v>
      </c>
    </row>
    <row r="11" spans="1:22" x14ac:dyDescent="0.25">
      <c r="A11" s="4" t="s">
        <v>35</v>
      </c>
      <c r="B11" s="17">
        <v>3</v>
      </c>
      <c r="C11" s="7" t="s">
        <v>42</v>
      </c>
      <c r="D11" s="7">
        <v>522</v>
      </c>
      <c r="E11" s="17">
        <v>1</v>
      </c>
      <c r="F11" s="22">
        <v>2</v>
      </c>
      <c r="G11" s="4" t="s">
        <v>74</v>
      </c>
      <c r="H11" s="4" t="s">
        <v>74</v>
      </c>
      <c r="I11" s="4">
        <v>608</v>
      </c>
      <c r="J11" s="4">
        <v>517</v>
      </c>
      <c r="K11" s="4">
        <v>349</v>
      </c>
      <c r="L11" s="4">
        <v>345</v>
      </c>
      <c r="M11" s="2">
        <f t="shared" si="2"/>
        <v>4</v>
      </c>
      <c r="N11" s="4">
        <v>340</v>
      </c>
      <c r="O11" s="4"/>
      <c r="P11" s="2"/>
      <c r="Q11">
        <f t="shared" si="0"/>
        <v>1125</v>
      </c>
      <c r="R11" s="2">
        <v>12</v>
      </c>
      <c r="S11" s="2">
        <f t="shared" si="4"/>
        <v>4</v>
      </c>
      <c r="T11" s="19">
        <f t="shared" si="1"/>
        <v>152</v>
      </c>
      <c r="U11" s="19" t="e">
        <f t="shared" si="5"/>
        <v>#DIV/0!</v>
      </c>
      <c r="V11" s="2" t="s">
        <v>170</v>
      </c>
    </row>
    <row r="12" spans="1:22" x14ac:dyDescent="0.25">
      <c r="A12" s="4" t="s">
        <v>36</v>
      </c>
      <c r="B12" s="17">
        <v>3</v>
      </c>
      <c r="C12" s="7" t="s">
        <v>42</v>
      </c>
      <c r="D12" s="7">
        <v>411</v>
      </c>
      <c r="E12" s="17">
        <v>1</v>
      </c>
      <c r="F12" s="22">
        <v>1</v>
      </c>
      <c r="G12" s="4" t="s">
        <v>74</v>
      </c>
      <c r="H12" s="4" t="s">
        <v>74</v>
      </c>
      <c r="I12" s="4">
        <v>552</v>
      </c>
      <c r="J12" s="4">
        <v>595</v>
      </c>
      <c r="K12" s="4">
        <v>360</v>
      </c>
      <c r="L12" s="4">
        <v>358</v>
      </c>
      <c r="M12" s="2">
        <f t="shared" si="2"/>
        <v>2</v>
      </c>
      <c r="N12" s="4">
        <v>336</v>
      </c>
      <c r="O12" s="4">
        <v>332</v>
      </c>
      <c r="P12" s="2">
        <f t="shared" si="3"/>
        <v>4</v>
      </c>
      <c r="Q12">
        <f t="shared" si="0"/>
        <v>1147</v>
      </c>
      <c r="R12" s="2">
        <v>14</v>
      </c>
      <c r="S12" s="2">
        <f t="shared" si="4"/>
        <v>6</v>
      </c>
      <c r="T12" s="19">
        <f t="shared" si="1"/>
        <v>276</v>
      </c>
      <c r="U12" s="19">
        <f t="shared" si="5"/>
        <v>148.75</v>
      </c>
      <c r="V12" s="2" t="s">
        <v>169</v>
      </c>
    </row>
    <row r="13" spans="1:22" x14ac:dyDescent="0.25">
      <c r="A13" s="4" t="s">
        <v>37</v>
      </c>
      <c r="B13" s="17">
        <v>5</v>
      </c>
      <c r="C13" s="7" t="s">
        <v>42</v>
      </c>
      <c r="D13" s="7">
        <v>400</v>
      </c>
      <c r="E13" s="17">
        <v>2</v>
      </c>
      <c r="F13" s="22">
        <v>2</v>
      </c>
      <c r="G13" s="4" t="s">
        <v>74</v>
      </c>
      <c r="H13" s="4" t="s">
        <v>74</v>
      </c>
      <c r="I13" s="4">
        <v>517</v>
      </c>
      <c r="J13" s="4">
        <v>2025</v>
      </c>
      <c r="K13" s="4">
        <v>345</v>
      </c>
      <c r="L13" s="4">
        <v>342</v>
      </c>
      <c r="M13" s="2">
        <f t="shared" si="2"/>
        <v>3</v>
      </c>
      <c r="N13" s="4">
        <v>328</v>
      </c>
      <c r="O13" s="4">
        <v>321</v>
      </c>
      <c r="P13" s="2">
        <f t="shared" si="3"/>
        <v>7</v>
      </c>
      <c r="Q13" s="2">
        <f t="shared" si="0"/>
        <v>2542</v>
      </c>
      <c r="R13" s="2">
        <v>39</v>
      </c>
      <c r="S13" s="19">
        <f t="shared" si="4"/>
        <v>10</v>
      </c>
      <c r="T13" s="19">
        <f t="shared" si="1"/>
        <v>172.33333333333334</v>
      </c>
      <c r="U13" s="4">
        <f t="shared" si="5"/>
        <v>289.28571428571428</v>
      </c>
      <c r="V13" t="s">
        <v>171</v>
      </c>
    </row>
    <row r="14" spans="1:22" x14ac:dyDescent="0.25">
      <c r="A14" s="4" t="s">
        <v>38</v>
      </c>
      <c r="B14" s="17">
        <v>4</v>
      </c>
      <c r="C14" s="7" t="s">
        <v>41</v>
      </c>
      <c r="D14" s="7">
        <v>519</v>
      </c>
      <c r="E14" s="17">
        <v>2</v>
      </c>
      <c r="F14" s="22">
        <v>1</v>
      </c>
      <c r="G14" s="4" t="s">
        <v>74</v>
      </c>
      <c r="H14" s="4" t="s">
        <v>74</v>
      </c>
      <c r="I14" s="4">
        <v>514</v>
      </c>
      <c r="J14" s="4">
        <v>627</v>
      </c>
      <c r="K14" s="4">
        <v>358</v>
      </c>
      <c r="L14" s="4">
        <v>352</v>
      </c>
      <c r="M14" s="2">
        <f t="shared" si="2"/>
        <v>6</v>
      </c>
      <c r="N14" s="4">
        <v>332</v>
      </c>
      <c r="O14" s="4">
        <v>327</v>
      </c>
      <c r="P14" s="2">
        <f t="shared" si="3"/>
        <v>5</v>
      </c>
      <c r="Q14" s="2">
        <f t="shared" si="0"/>
        <v>1141</v>
      </c>
      <c r="R14" s="2">
        <v>10</v>
      </c>
      <c r="S14" s="19">
        <f t="shared" si="4"/>
        <v>11</v>
      </c>
      <c r="T14" s="19">
        <f t="shared" si="1"/>
        <v>85.666666666666671</v>
      </c>
      <c r="U14" s="2">
        <f t="shared" si="5"/>
        <v>125.4</v>
      </c>
      <c r="V14"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activeCell="A12" sqref="A12:XFD12"/>
    </sheetView>
  </sheetViews>
  <sheetFormatPr defaultRowHeight="15" x14ac:dyDescent="0.25"/>
  <cols>
    <col min="2" max="2" width="11.42578125" bestFit="1" customWidth="1"/>
  </cols>
  <sheetData>
    <row r="1" spans="1:24" x14ac:dyDescent="0.25">
      <c r="A1" s="4" t="s">
        <v>50</v>
      </c>
      <c r="B1" s="16" t="s">
        <v>75</v>
      </c>
      <c r="C1" s="17"/>
      <c r="D1" s="17"/>
      <c r="E1" s="17"/>
      <c r="F1" s="17"/>
      <c r="G1" s="4"/>
      <c r="H1" s="4"/>
      <c r="I1" s="4"/>
      <c r="J1" s="4"/>
      <c r="K1" s="4"/>
      <c r="L1" s="4"/>
      <c r="M1" s="4"/>
      <c r="N1" s="4"/>
      <c r="O1" s="4"/>
      <c r="P1" s="4"/>
      <c r="Q1" s="4"/>
      <c r="R1" s="2"/>
      <c r="S1" s="2"/>
      <c r="T1" s="2"/>
      <c r="U1" s="2"/>
    </row>
    <row r="2" spans="1:24" x14ac:dyDescent="0.25">
      <c r="A2" s="4" t="s">
        <v>51</v>
      </c>
      <c r="B2" s="16"/>
      <c r="C2" s="17"/>
      <c r="D2" s="17"/>
      <c r="E2" s="17"/>
      <c r="F2" s="17"/>
      <c r="G2" s="4"/>
      <c r="H2" s="4"/>
      <c r="I2" s="4"/>
      <c r="J2" s="4"/>
      <c r="K2" s="4"/>
      <c r="L2" s="4"/>
      <c r="M2" s="4"/>
      <c r="N2" s="4"/>
      <c r="O2" s="4"/>
      <c r="P2" s="4"/>
      <c r="Q2" s="4"/>
      <c r="R2" s="2"/>
      <c r="S2" s="2"/>
      <c r="T2" s="2"/>
      <c r="U2" s="2"/>
    </row>
    <row r="3" spans="1:24" x14ac:dyDescent="0.25">
      <c r="A3" s="4" t="s">
        <v>52</v>
      </c>
      <c r="B3" s="16" t="s">
        <v>78</v>
      </c>
      <c r="C3" s="17"/>
      <c r="D3" s="17"/>
      <c r="E3" s="17"/>
      <c r="F3" s="17"/>
      <c r="G3" s="4"/>
      <c r="H3" s="4"/>
      <c r="I3" s="4"/>
      <c r="J3" s="4"/>
      <c r="K3" s="4"/>
      <c r="L3" s="4"/>
      <c r="M3" s="4"/>
      <c r="N3" s="4"/>
      <c r="O3" s="4"/>
      <c r="P3" s="4"/>
      <c r="Q3" s="4"/>
      <c r="R3" s="2"/>
      <c r="S3" s="2"/>
      <c r="T3" s="2"/>
      <c r="U3" s="2"/>
    </row>
    <row r="4" spans="1:24" x14ac:dyDescent="0.25">
      <c r="A4" s="4" t="s">
        <v>54</v>
      </c>
      <c r="B4" s="18">
        <v>43294</v>
      </c>
      <c r="C4" s="17"/>
      <c r="D4" s="17"/>
      <c r="E4" s="17"/>
      <c r="F4" s="17"/>
      <c r="G4" s="4"/>
      <c r="H4" s="4"/>
      <c r="I4" s="4"/>
      <c r="J4" s="4"/>
      <c r="K4" s="4"/>
      <c r="L4" s="4"/>
      <c r="M4" s="4"/>
      <c r="N4" s="4"/>
      <c r="O4" s="4"/>
      <c r="P4" s="4"/>
      <c r="Q4" s="4"/>
      <c r="R4" s="2"/>
      <c r="S4" s="2"/>
      <c r="T4" s="2"/>
      <c r="U4" s="2"/>
    </row>
    <row r="5" spans="1:24" x14ac:dyDescent="0.25">
      <c r="A5" s="4" t="s">
        <v>55</v>
      </c>
      <c r="B5" s="23" t="s">
        <v>128</v>
      </c>
      <c r="C5" s="17"/>
      <c r="D5" s="17"/>
      <c r="E5" s="17"/>
      <c r="F5" s="17"/>
      <c r="G5" s="4"/>
      <c r="H5" s="4"/>
      <c r="I5" s="4"/>
      <c r="J5" s="4"/>
      <c r="K5" s="4"/>
      <c r="L5" s="4"/>
      <c r="M5" s="4"/>
      <c r="N5" s="4"/>
      <c r="O5" s="4"/>
      <c r="P5" s="4"/>
      <c r="Q5" s="4"/>
      <c r="R5" s="2"/>
      <c r="S5" s="2"/>
      <c r="T5" s="2"/>
      <c r="U5" s="2"/>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51</v>
      </c>
      <c r="X6" s="27"/>
    </row>
    <row r="7" spans="1:24" x14ac:dyDescent="0.25">
      <c r="A7" s="4" t="s">
        <v>30</v>
      </c>
      <c r="B7" s="17">
        <v>1</v>
      </c>
      <c r="C7" s="7" t="s">
        <v>42</v>
      </c>
      <c r="D7" s="7">
        <v>506</v>
      </c>
      <c r="E7" s="17">
        <v>4</v>
      </c>
      <c r="F7" s="17">
        <v>1</v>
      </c>
      <c r="G7" s="4" t="s">
        <v>74</v>
      </c>
      <c r="H7" s="4" t="s">
        <v>74</v>
      </c>
      <c r="I7" s="4">
        <v>708</v>
      </c>
      <c r="J7" s="4">
        <v>783</v>
      </c>
      <c r="K7" s="4">
        <v>321</v>
      </c>
      <c r="L7" s="4">
        <v>314</v>
      </c>
      <c r="M7" s="2">
        <f>(K7-L7)</f>
        <v>7</v>
      </c>
      <c r="N7" s="4">
        <v>326</v>
      </c>
      <c r="O7" s="4">
        <v>319</v>
      </c>
      <c r="P7" s="2">
        <f>(N7-O7)</f>
        <v>7</v>
      </c>
      <c r="Q7" s="2">
        <f t="shared" ref="Q7:Q14" si="0">(I7+J7)</f>
        <v>1491</v>
      </c>
      <c r="R7" s="2">
        <v>4</v>
      </c>
      <c r="S7" s="19">
        <f>(P7+M7)</f>
        <v>14</v>
      </c>
      <c r="T7" s="19">
        <f t="shared" ref="T7:T14" si="1">(I7/M7)</f>
        <v>101.14285714285714</v>
      </c>
      <c r="U7" s="2">
        <f>(J7/P7)</f>
        <v>111.85714285714286</v>
      </c>
      <c r="V7" t="s">
        <v>116</v>
      </c>
    </row>
    <row r="8" spans="1:24" x14ac:dyDescent="0.25">
      <c r="A8" s="4" t="s">
        <v>32</v>
      </c>
      <c r="B8" s="17">
        <v>1</v>
      </c>
      <c r="C8" s="7" t="s">
        <v>42</v>
      </c>
      <c r="D8" s="7">
        <v>466</v>
      </c>
      <c r="E8" s="17">
        <v>4</v>
      </c>
      <c r="F8" s="17">
        <v>2</v>
      </c>
      <c r="G8" s="4" t="s">
        <v>74</v>
      </c>
      <c r="H8" s="4" t="s">
        <v>74</v>
      </c>
      <c r="I8" s="4">
        <v>48</v>
      </c>
      <c r="J8" s="4">
        <v>577</v>
      </c>
      <c r="K8" s="4">
        <v>328</v>
      </c>
      <c r="L8" s="4">
        <v>325</v>
      </c>
      <c r="M8" s="2">
        <f t="shared" ref="M8:M14" si="2">(K8-L8)</f>
        <v>3</v>
      </c>
      <c r="N8" s="4">
        <v>344</v>
      </c>
      <c r="O8" s="4">
        <v>340</v>
      </c>
      <c r="P8" s="2">
        <f t="shared" ref="P8:P14" si="3">(N8-O8)</f>
        <v>4</v>
      </c>
      <c r="Q8" s="2">
        <f t="shared" si="0"/>
        <v>625</v>
      </c>
      <c r="R8" s="2">
        <v>40</v>
      </c>
      <c r="S8" s="19">
        <f t="shared" ref="S8:S14" si="4">(P8+M8)</f>
        <v>7</v>
      </c>
      <c r="T8" s="19">
        <f t="shared" si="1"/>
        <v>16</v>
      </c>
      <c r="U8" s="4">
        <f t="shared" ref="U8:U14" si="5">(J8/P8)</f>
        <v>144.25</v>
      </c>
      <c r="V8" t="s">
        <v>183</v>
      </c>
    </row>
    <row r="9" spans="1:24" x14ac:dyDescent="0.25">
      <c r="A9" s="4" t="s">
        <v>33</v>
      </c>
      <c r="B9" s="17">
        <v>2</v>
      </c>
      <c r="C9" s="7" t="s">
        <v>41</v>
      </c>
      <c r="D9" s="7">
        <v>471</v>
      </c>
      <c r="E9" s="17">
        <v>3</v>
      </c>
      <c r="F9" s="22">
        <v>2</v>
      </c>
      <c r="G9" s="4" t="s">
        <v>74</v>
      </c>
      <c r="H9" s="4" t="s">
        <v>74</v>
      </c>
      <c r="I9" s="4">
        <v>499</v>
      </c>
      <c r="J9" s="4">
        <v>401</v>
      </c>
      <c r="K9" s="4">
        <v>333</v>
      </c>
      <c r="L9" s="4">
        <v>328</v>
      </c>
      <c r="M9" s="2">
        <f>(K9-L9)</f>
        <v>5</v>
      </c>
      <c r="N9" s="4">
        <v>347</v>
      </c>
      <c r="O9" s="4">
        <v>344</v>
      </c>
      <c r="P9" s="2">
        <f>(N9-O9)</f>
        <v>3</v>
      </c>
      <c r="Q9" s="2">
        <f t="shared" si="0"/>
        <v>900</v>
      </c>
      <c r="R9" s="2">
        <v>19</v>
      </c>
      <c r="S9" s="19">
        <f t="shared" si="4"/>
        <v>8</v>
      </c>
      <c r="T9" s="19">
        <f t="shared" si="1"/>
        <v>99.8</v>
      </c>
      <c r="U9" s="2">
        <f t="shared" si="5"/>
        <v>133.66666666666666</v>
      </c>
      <c r="V9" t="s">
        <v>183</v>
      </c>
    </row>
    <row r="10" spans="1:24" ht="15.75" customHeight="1" x14ac:dyDescent="0.25">
      <c r="A10" s="4" t="s">
        <v>34</v>
      </c>
      <c r="B10" s="17">
        <v>2</v>
      </c>
      <c r="C10" s="7" t="s">
        <v>41</v>
      </c>
      <c r="D10" s="7">
        <v>467</v>
      </c>
      <c r="E10" s="17">
        <v>3</v>
      </c>
      <c r="F10" s="22">
        <v>1</v>
      </c>
      <c r="G10" s="4" t="s">
        <v>74</v>
      </c>
      <c r="H10" s="4" t="s">
        <v>74</v>
      </c>
      <c r="I10" s="4">
        <v>578</v>
      </c>
      <c r="J10" s="4">
        <v>747</v>
      </c>
      <c r="K10" s="4">
        <v>326</v>
      </c>
      <c r="L10" s="4">
        <v>321</v>
      </c>
      <c r="M10" s="2">
        <f>(K10-L10)</f>
        <v>5</v>
      </c>
      <c r="N10" s="4">
        <v>332</v>
      </c>
      <c r="O10" s="4">
        <v>326</v>
      </c>
      <c r="P10" s="2">
        <f>(N10-O10)</f>
        <v>6</v>
      </c>
      <c r="Q10" s="2">
        <f t="shared" si="0"/>
        <v>1325</v>
      </c>
      <c r="R10" s="2">
        <v>2</v>
      </c>
      <c r="S10" s="19"/>
      <c r="T10" s="19">
        <f t="shared" si="1"/>
        <v>115.6</v>
      </c>
      <c r="U10" s="2">
        <f t="shared" si="5"/>
        <v>124.5</v>
      </c>
      <c r="V10" t="s">
        <v>184</v>
      </c>
    </row>
    <row r="11" spans="1:24" x14ac:dyDescent="0.25">
      <c r="A11" s="4" t="s">
        <v>35</v>
      </c>
      <c r="B11" s="17">
        <v>3</v>
      </c>
      <c r="C11" s="7" t="s">
        <v>42</v>
      </c>
      <c r="D11" s="7">
        <v>519</v>
      </c>
      <c r="E11" s="17">
        <v>2</v>
      </c>
      <c r="F11" s="17">
        <v>1</v>
      </c>
      <c r="G11" s="4" t="s">
        <v>74</v>
      </c>
      <c r="H11" s="4" t="s">
        <v>74</v>
      </c>
      <c r="I11" s="4">
        <v>532</v>
      </c>
      <c r="J11" s="4">
        <v>526</v>
      </c>
      <c r="K11" s="4">
        <v>331</v>
      </c>
      <c r="L11" s="4">
        <v>326</v>
      </c>
      <c r="M11" s="2">
        <f t="shared" si="2"/>
        <v>5</v>
      </c>
      <c r="N11" s="4">
        <v>338</v>
      </c>
      <c r="O11" s="4">
        <v>332</v>
      </c>
      <c r="P11" s="4">
        <v>6</v>
      </c>
      <c r="Q11" s="2">
        <f t="shared" si="0"/>
        <v>1058</v>
      </c>
      <c r="R11" s="2">
        <v>12</v>
      </c>
      <c r="S11" s="19">
        <f t="shared" si="4"/>
        <v>11</v>
      </c>
      <c r="T11" s="19">
        <f t="shared" si="1"/>
        <v>106.4</v>
      </c>
      <c r="U11" s="2">
        <f t="shared" si="5"/>
        <v>87.666666666666671</v>
      </c>
      <c r="V11" t="s">
        <v>181</v>
      </c>
    </row>
    <row r="12" spans="1:24" x14ac:dyDescent="0.25">
      <c r="A12" s="4" t="s">
        <v>36</v>
      </c>
      <c r="B12" s="17">
        <v>3</v>
      </c>
      <c r="C12" s="7" t="s">
        <v>42</v>
      </c>
      <c r="D12" s="7">
        <v>405</v>
      </c>
      <c r="E12" s="17">
        <v>2</v>
      </c>
      <c r="F12" s="17">
        <v>2</v>
      </c>
      <c r="G12" s="4" t="s">
        <v>74</v>
      </c>
      <c r="H12" s="4" t="s">
        <v>74</v>
      </c>
      <c r="I12" s="4">
        <v>539</v>
      </c>
      <c r="J12" s="4">
        <v>468</v>
      </c>
      <c r="K12" s="4">
        <v>337</v>
      </c>
      <c r="L12" s="4">
        <v>333</v>
      </c>
      <c r="M12" s="2">
        <f t="shared" si="2"/>
        <v>4</v>
      </c>
      <c r="N12" s="4">
        <v>350</v>
      </c>
      <c r="O12" s="4">
        <v>347</v>
      </c>
      <c r="P12" s="2">
        <f t="shared" si="3"/>
        <v>3</v>
      </c>
      <c r="Q12" s="2">
        <f t="shared" si="0"/>
        <v>1007</v>
      </c>
      <c r="R12" s="2">
        <v>12</v>
      </c>
      <c r="S12" s="19">
        <f t="shared" si="4"/>
        <v>7</v>
      </c>
      <c r="T12" s="19">
        <f t="shared" si="1"/>
        <v>134.75</v>
      </c>
      <c r="U12" s="2">
        <f t="shared" si="5"/>
        <v>156</v>
      </c>
      <c r="V12" t="s">
        <v>180</v>
      </c>
    </row>
    <row r="13" spans="1:24" x14ac:dyDescent="0.25">
      <c r="A13" s="4" t="s">
        <v>37</v>
      </c>
      <c r="B13" s="17">
        <v>5</v>
      </c>
      <c r="C13" s="7" t="s">
        <v>42</v>
      </c>
      <c r="D13" s="7">
        <v>401</v>
      </c>
      <c r="E13" s="17">
        <v>1</v>
      </c>
      <c r="F13" s="22">
        <v>2</v>
      </c>
      <c r="G13" s="4" t="s">
        <v>74</v>
      </c>
      <c r="H13" s="4" t="s">
        <v>74</v>
      </c>
      <c r="I13" s="4"/>
      <c r="J13" s="4"/>
      <c r="K13" s="4">
        <v>342</v>
      </c>
      <c r="L13" s="4">
        <v>337</v>
      </c>
      <c r="M13" s="2">
        <f t="shared" si="2"/>
        <v>5</v>
      </c>
      <c r="N13" s="4">
        <v>356</v>
      </c>
      <c r="O13" s="4">
        <v>350</v>
      </c>
      <c r="P13" s="2">
        <f t="shared" si="3"/>
        <v>6</v>
      </c>
      <c r="Q13" s="2">
        <f t="shared" si="0"/>
        <v>0</v>
      </c>
      <c r="R13" s="2"/>
      <c r="S13" s="19">
        <f t="shared" si="4"/>
        <v>11</v>
      </c>
      <c r="T13" s="19">
        <f t="shared" si="1"/>
        <v>0</v>
      </c>
      <c r="U13" s="4">
        <f t="shared" si="5"/>
        <v>0</v>
      </c>
      <c r="V13" t="s">
        <v>182</v>
      </c>
    </row>
    <row r="14" spans="1:24" x14ac:dyDescent="0.25">
      <c r="A14" s="4" t="s">
        <v>38</v>
      </c>
      <c r="B14" s="17">
        <v>4</v>
      </c>
      <c r="C14" s="7" t="s">
        <v>41</v>
      </c>
      <c r="D14" s="7">
        <v>515</v>
      </c>
      <c r="E14" s="17">
        <v>1</v>
      </c>
      <c r="F14" s="22">
        <v>1</v>
      </c>
      <c r="G14" s="4" t="s">
        <v>74</v>
      </c>
      <c r="H14" s="4" t="s">
        <v>74</v>
      </c>
      <c r="I14" s="4">
        <v>538</v>
      </c>
      <c r="J14" s="4">
        <v>760</v>
      </c>
      <c r="K14" s="4">
        <v>336</v>
      </c>
      <c r="L14" s="4">
        <v>331</v>
      </c>
      <c r="M14" s="2">
        <f t="shared" si="2"/>
        <v>5</v>
      </c>
      <c r="N14" s="4">
        <v>343</v>
      </c>
      <c r="O14" s="4">
        <v>338</v>
      </c>
      <c r="P14" s="2">
        <f t="shared" si="3"/>
        <v>5</v>
      </c>
      <c r="Q14" s="2">
        <f t="shared" si="0"/>
        <v>1298</v>
      </c>
      <c r="R14" s="2">
        <v>7</v>
      </c>
      <c r="S14" s="19">
        <f t="shared" si="4"/>
        <v>10</v>
      </c>
      <c r="T14" s="19">
        <f t="shared" si="1"/>
        <v>107.6</v>
      </c>
      <c r="U14" s="2">
        <f t="shared" si="5"/>
        <v>152</v>
      </c>
      <c r="V14" t="s">
        <v>116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workbookViewId="0">
      <selection activeCell="A18" sqref="A18:H21"/>
    </sheetView>
  </sheetViews>
  <sheetFormatPr defaultRowHeight="15" x14ac:dyDescent="0.25"/>
  <cols>
    <col min="2" max="2" width="11.42578125" bestFit="1" customWidth="1"/>
    <col min="7" max="8" width="14" bestFit="1" customWidth="1"/>
    <col min="18" max="18" width="12.140625" bestFit="1" customWidth="1"/>
    <col min="22" max="22" width="9.42578125" customWidth="1"/>
    <col min="23" max="23" width="8" customWidth="1"/>
  </cols>
  <sheetData>
    <row r="1" spans="1:24" x14ac:dyDescent="0.25">
      <c r="A1" s="4" t="s">
        <v>50</v>
      </c>
      <c r="B1" s="16" t="s">
        <v>75</v>
      </c>
      <c r="C1" s="17"/>
      <c r="D1" s="17"/>
    </row>
    <row r="2" spans="1:24" x14ac:dyDescent="0.25">
      <c r="A2" s="4" t="s">
        <v>51</v>
      </c>
      <c r="B2" s="31" t="s">
        <v>221</v>
      </c>
      <c r="C2" s="17"/>
      <c r="D2" s="17"/>
    </row>
    <row r="3" spans="1:24" x14ac:dyDescent="0.25">
      <c r="A3" s="4" t="s">
        <v>52</v>
      </c>
      <c r="B3" s="16" t="s">
        <v>185</v>
      </c>
      <c r="C3" s="17"/>
      <c r="D3" s="17"/>
    </row>
    <row r="4" spans="1:24" x14ac:dyDescent="0.25">
      <c r="A4" s="4" t="s">
        <v>54</v>
      </c>
      <c r="B4" s="18">
        <v>43297</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42</v>
      </c>
      <c r="D7" s="7">
        <v>512</v>
      </c>
      <c r="E7" s="17">
        <v>4</v>
      </c>
      <c r="F7" s="17">
        <v>1</v>
      </c>
      <c r="G7" s="4" t="s">
        <v>192</v>
      </c>
      <c r="H7" s="4" t="s">
        <v>193</v>
      </c>
      <c r="I7" s="4">
        <v>1563</v>
      </c>
      <c r="J7" s="4">
        <v>0</v>
      </c>
      <c r="K7" s="4">
        <v>307</v>
      </c>
      <c r="L7" s="4">
        <v>288</v>
      </c>
      <c r="M7" s="2">
        <f t="shared" ref="M7:M13" si="0">(K7-L7)</f>
        <v>19</v>
      </c>
      <c r="N7" s="4">
        <v>0</v>
      </c>
      <c r="O7" s="4">
        <v>0</v>
      </c>
      <c r="P7" s="2">
        <f>(N7-O7)</f>
        <v>0</v>
      </c>
      <c r="Q7" s="2">
        <f>(I7+J7)</f>
        <v>1563</v>
      </c>
      <c r="R7" s="2">
        <v>0</v>
      </c>
      <c r="S7" s="19">
        <f t="shared" ref="S7:S13" si="1">(P7+M7)</f>
        <v>19</v>
      </c>
      <c r="T7" s="19">
        <f t="shared" ref="T7:T14" si="2">(I7/M7)</f>
        <v>82.263157894736835</v>
      </c>
      <c r="U7" s="2" t="e">
        <f>(J7/P7)</f>
        <v>#DIV/0!</v>
      </c>
      <c r="X7" t="s">
        <v>116</v>
      </c>
    </row>
    <row r="8" spans="1:24" x14ac:dyDescent="0.25">
      <c r="A8" s="4" t="s">
        <v>32</v>
      </c>
      <c r="B8" s="17">
        <v>1</v>
      </c>
      <c r="C8" s="7" t="s">
        <v>42</v>
      </c>
      <c r="D8" s="7">
        <v>470</v>
      </c>
      <c r="E8" s="17">
        <v>4</v>
      </c>
      <c r="F8" s="17">
        <v>2</v>
      </c>
      <c r="G8" s="4" t="s">
        <v>193</v>
      </c>
      <c r="H8" s="4" t="s">
        <v>192</v>
      </c>
      <c r="I8" s="4">
        <v>0</v>
      </c>
      <c r="J8" s="4">
        <v>1424</v>
      </c>
      <c r="K8" s="4">
        <v>0</v>
      </c>
      <c r="L8" s="4">
        <v>0</v>
      </c>
      <c r="M8" s="2">
        <f t="shared" si="0"/>
        <v>0</v>
      </c>
      <c r="N8" s="4">
        <v>231</v>
      </c>
      <c r="O8" s="4">
        <v>219</v>
      </c>
      <c r="P8" s="2">
        <f t="shared" ref="P8:P14" si="3">(N8-O8)</f>
        <v>12</v>
      </c>
      <c r="Q8" s="2">
        <f t="shared" ref="Q8:Q14" si="4">(I8+J8)</f>
        <v>1424</v>
      </c>
      <c r="R8" s="2">
        <v>10</v>
      </c>
      <c r="S8" s="19">
        <f t="shared" si="1"/>
        <v>12</v>
      </c>
      <c r="T8" s="19" t="e">
        <f t="shared" si="2"/>
        <v>#DIV/0!</v>
      </c>
      <c r="U8" s="4">
        <f t="shared" ref="U8:U14" si="5">(J8/P8)</f>
        <v>118.66666666666667</v>
      </c>
      <c r="X8" t="s">
        <v>220</v>
      </c>
    </row>
    <row r="9" spans="1:24" x14ac:dyDescent="0.25">
      <c r="A9" s="4" t="s">
        <v>33</v>
      </c>
      <c r="B9" s="17">
        <v>2</v>
      </c>
      <c r="C9" s="7" t="s">
        <v>41</v>
      </c>
      <c r="D9" s="7">
        <v>482</v>
      </c>
      <c r="E9" s="17">
        <v>3</v>
      </c>
      <c r="F9" s="17">
        <v>1</v>
      </c>
      <c r="G9" s="4" t="s">
        <v>192</v>
      </c>
      <c r="H9" s="4" t="s">
        <v>193</v>
      </c>
      <c r="I9" s="4">
        <v>1992</v>
      </c>
      <c r="J9" s="4">
        <v>0</v>
      </c>
      <c r="K9" s="4">
        <v>322</v>
      </c>
      <c r="L9" s="4">
        <v>307</v>
      </c>
      <c r="M9" s="2">
        <f t="shared" si="0"/>
        <v>15</v>
      </c>
      <c r="N9" s="4">
        <v>0</v>
      </c>
      <c r="O9" s="4">
        <v>0</v>
      </c>
      <c r="P9" s="2">
        <f t="shared" si="3"/>
        <v>0</v>
      </c>
      <c r="Q9" s="2">
        <f t="shared" si="4"/>
        <v>1992</v>
      </c>
      <c r="R9" s="2">
        <v>1</v>
      </c>
      <c r="S9" s="19">
        <f t="shared" si="1"/>
        <v>15</v>
      </c>
      <c r="T9" s="19">
        <f t="shared" si="2"/>
        <v>132.80000000000001</v>
      </c>
      <c r="U9" s="2" t="e">
        <f t="shared" si="5"/>
        <v>#DIV/0!</v>
      </c>
      <c r="X9" t="s">
        <v>218</v>
      </c>
    </row>
    <row r="10" spans="1:24" x14ac:dyDescent="0.25">
      <c r="A10" s="4" t="s">
        <v>34</v>
      </c>
      <c r="B10" s="17">
        <v>2</v>
      </c>
      <c r="C10" s="7" t="s">
        <v>41</v>
      </c>
      <c r="D10" s="7">
        <v>470</v>
      </c>
      <c r="E10" s="17">
        <v>3</v>
      </c>
      <c r="F10" s="17">
        <v>2</v>
      </c>
      <c r="G10" s="4" t="s">
        <v>193</v>
      </c>
      <c r="H10" s="4" t="s">
        <v>192</v>
      </c>
      <c r="I10" s="4">
        <v>0</v>
      </c>
      <c r="J10" s="4">
        <v>2219</v>
      </c>
      <c r="K10" s="4">
        <v>0</v>
      </c>
      <c r="L10" s="4">
        <v>0</v>
      </c>
      <c r="M10" s="2">
        <f t="shared" si="0"/>
        <v>0</v>
      </c>
      <c r="N10" s="4">
        <v>244</v>
      </c>
      <c r="O10" s="4">
        <v>231</v>
      </c>
      <c r="P10" s="2">
        <f t="shared" si="3"/>
        <v>13</v>
      </c>
      <c r="Q10" s="2">
        <f t="shared" si="4"/>
        <v>2219</v>
      </c>
      <c r="R10" s="2">
        <v>0</v>
      </c>
      <c r="S10" s="19">
        <f t="shared" si="1"/>
        <v>13</v>
      </c>
      <c r="T10" s="19" t="e">
        <f t="shared" si="2"/>
        <v>#DIV/0!</v>
      </c>
      <c r="U10" s="2">
        <f t="shared" si="5"/>
        <v>170.69230769230768</v>
      </c>
      <c r="X10" t="s">
        <v>219</v>
      </c>
    </row>
    <row r="11" spans="1:24" x14ac:dyDescent="0.25">
      <c r="A11" s="4" t="s">
        <v>35</v>
      </c>
      <c r="B11" s="17">
        <v>3</v>
      </c>
      <c r="C11" s="7" t="s">
        <v>42</v>
      </c>
      <c r="D11" s="7">
        <v>527</v>
      </c>
      <c r="E11" s="17">
        <v>2</v>
      </c>
      <c r="F11" s="22">
        <v>2</v>
      </c>
      <c r="G11" s="4" t="s">
        <v>194</v>
      </c>
      <c r="H11" s="4" t="s">
        <v>193</v>
      </c>
      <c r="I11" s="4">
        <v>2514</v>
      </c>
      <c r="J11" s="4">
        <v>0</v>
      </c>
      <c r="K11" s="4">
        <v>294</v>
      </c>
      <c r="L11" s="4">
        <v>279</v>
      </c>
      <c r="M11" s="2">
        <f t="shared" si="0"/>
        <v>15</v>
      </c>
      <c r="N11" s="4">
        <v>0</v>
      </c>
      <c r="O11" s="4">
        <v>0</v>
      </c>
      <c r="P11" s="4">
        <f t="shared" si="3"/>
        <v>0</v>
      </c>
      <c r="Q11" s="2">
        <f t="shared" si="4"/>
        <v>2514</v>
      </c>
      <c r="R11" s="2">
        <v>2</v>
      </c>
      <c r="S11" s="19">
        <f t="shared" si="1"/>
        <v>15</v>
      </c>
      <c r="T11" s="19">
        <f t="shared" si="2"/>
        <v>167.6</v>
      </c>
      <c r="U11" s="2" t="e">
        <f t="shared" si="5"/>
        <v>#DIV/0!</v>
      </c>
      <c r="X11" t="s">
        <v>217</v>
      </c>
    </row>
    <row r="12" spans="1:24" x14ac:dyDescent="0.25">
      <c r="A12" s="4" t="s">
        <v>36</v>
      </c>
      <c r="B12" s="17">
        <v>3</v>
      </c>
      <c r="C12" s="7" t="s">
        <v>42</v>
      </c>
      <c r="D12" s="7">
        <v>403</v>
      </c>
      <c r="E12" s="17">
        <v>2</v>
      </c>
      <c r="F12" s="22">
        <v>1</v>
      </c>
      <c r="G12" s="4" t="s">
        <v>193</v>
      </c>
      <c r="H12" s="4" t="s">
        <v>194</v>
      </c>
      <c r="I12" s="4">
        <v>0</v>
      </c>
      <c r="J12" s="4">
        <v>2381</v>
      </c>
      <c r="K12" s="4">
        <v>0</v>
      </c>
      <c r="L12" s="4">
        <v>0</v>
      </c>
      <c r="M12" s="2">
        <f t="shared" si="0"/>
        <v>0</v>
      </c>
      <c r="N12" s="4">
        <v>290</v>
      </c>
      <c r="O12" s="4">
        <v>277</v>
      </c>
      <c r="P12" s="2">
        <f t="shared" si="3"/>
        <v>13</v>
      </c>
      <c r="Q12" s="2">
        <f t="shared" si="4"/>
        <v>2381</v>
      </c>
      <c r="R12" s="2">
        <v>3</v>
      </c>
      <c r="S12" s="19">
        <f t="shared" si="1"/>
        <v>13</v>
      </c>
      <c r="T12" s="19" t="e">
        <f t="shared" si="2"/>
        <v>#DIV/0!</v>
      </c>
      <c r="U12" s="2">
        <f t="shared" si="5"/>
        <v>183.15384615384616</v>
      </c>
      <c r="X12" t="s">
        <v>216</v>
      </c>
    </row>
    <row r="13" spans="1:24" x14ac:dyDescent="0.25">
      <c r="A13" s="4" t="s">
        <v>37</v>
      </c>
      <c r="B13" s="17">
        <v>5</v>
      </c>
      <c r="C13" s="7" t="s">
        <v>42</v>
      </c>
      <c r="D13" s="7">
        <v>423</v>
      </c>
      <c r="E13" s="17">
        <v>1</v>
      </c>
      <c r="F13" s="22">
        <v>2</v>
      </c>
      <c r="G13" s="4" t="s">
        <v>192</v>
      </c>
      <c r="H13" s="4" t="s">
        <v>193</v>
      </c>
      <c r="I13" s="4">
        <v>1964</v>
      </c>
      <c r="J13" s="4">
        <v>0</v>
      </c>
      <c r="K13" s="4">
        <v>251</v>
      </c>
      <c r="L13" s="4">
        <v>244</v>
      </c>
      <c r="M13" s="2">
        <f t="shared" si="0"/>
        <v>7</v>
      </c>
      <c r="N13" s="4">
        <v>0</v>
      </c>
      <c r="O13" s="4">
        <v>0</v>
      </c>
      <c r="P13" s="4">
        <f t="shared" si="3"/>
        <v>0</v>
      </c>
      <c r="Q13" s="2">
        <f t="shared" si="4"/>
        <v>1964</v>
      </c>
      <c r="R13" s="2">
        <v>29</v>
      </c>
      <c r="S13" s="19">
        <f t="shared" si="1"/>
        <v>7</v>
      </c>
      <c r="T13" s="19">
        <f t="shared" si="2"/>
        <v>280.57142857142856</v>
      </c>
      <c r="U13" s="4" t="e">
        <f t="shared" si="5"/>
        <v>#DIV/0!</v>
      </c>
      <c r="X13" t="s">
        <v>214</v>
      </c>
    </row>
    <row r="14" spans="1:24" x14ac:dyDescent="0.25">
      <c r="A14" s="4" t="s">
        <v>38</v>
      </c>
      <c r="B14" s="17">
        <v>4</v>
      </c>
      <c r="C14" s="7" t="s">
        <v>41</v>
      </c>
      <c r="D14" s="7">
        <v>530</v>
      </c>
      <c r="E14" s="17">
        <v>1</v>
      </c>
      <c r="F14" s="22">
        <v>1</v>
      </c>
      <c r="G14" s="4" t="s">
        <v>194</v>
      </c>
      <c r="H14" s="4" t="s">
        <v>193</v>
      </c>
      <c r="I14" s="4">
        <v>2493</v>
      </c>
      <c r="J14" s="4">
        <v>0</v>
      </c>
      <c r="K14" s="4">
        <v>311</v>
      </c>
      <c r="L14" s="4">
        <v>290</v>
      </c>
      <c r="M14" s="2">
        <f>(K14-L14)</f>
        <v>21</v>
      </c>
      <c r="N14" s="4">
        <v>0</v>
      </c>
      <c r="O14" s="4">
        <v>0</v>
      </c>
      <c r="P14" s="4">
        <f t="shared" si="3"/>
        <v>0</v>
      </c>
      <c r="Q14">
        <f t="shared" si="4"/>
        <v>2493</v>
      </c>
      <c r="R14" s="4">
        <v>0</v>
      </c>
      <c r="S14" s="19">
        <f>(P14+M14)</f>
        <v>21</v>
      </c>
      <c r="T14" s="19">
        <f t="shared" si="2"/>
        <v>118.71428571428571</v>
      </c>
      <c r="U14" s="2" t="e">
        <f t="shared" si="5"/>
        <v>#DIV/0!</v>
      </c>
      <c r="X14" t="s">
        <v>116</v>
      </c>
    </row>
    <row r="15" spans="1:24" x14ac:dyDescent="0.25">
      <c r="G15" s="4"/>
      <c r="H15" s="4"/>
    </row>
    <row r="18" spans="1:7" x14ac:dyDescent="0.25">
      <c r="A18" s="4" t="s">
        <v>191</v>
      </c>
      <c r="B18" s="4"/>
      <c r="C18" s="4"/>
      <c r="D18" s="4"/>
      <c r="E18" s="4"/>
      <c r="F18" s="4"/>
      <c r="G18" s="4"/>
    </row>
    <row r="19" spans="1:7" x14ac:dyDescent="0.25">
      <c r="A19" s="4" t="s">
        <v>195</v>
      </c>
      <c r="B19" s="4"/>
      <c r="C19" s="4"/>
      <c r="D19" s="4"/>
      <c r="E19" s="4"/>
      <c r="F19" s="4"/>
      <c r="G19" s="4"/>
    </row>
    <row r="20" spans="1:7" x14ac:dyDescent="0.25">
      <c r="A20" s="4" t="s">
        <v>196</v>
      </c>
      <c r="B20" s="4"/>
      <c r="C20" s="4"/>
      <c r="D20" s="4"/>
      <c r="E20" s="4"/>
      <c r="F20" s="4"/>
      <c r="G20" s="4"/>
    </row>
    <row r="21" spans="1:7" x14ac:dyDescent="0.25">
      <c r="A21" s="4"/>
      <c r="B21" s="4"/>
      <c r="C21" s="4"/>
      <c r="D21" s="4"/>
      <c r="E21" s="4"/>
      <c r="F21" s="4"/>
      <c r="G21" s="4"/>
    </row>
    <row r="22" spans="1:7" x14ac:dyDescent="0.25">
      <c r="A22" s="4"/>
      <c r="B22" s="4"/>
      <c r="C22" s="4"/>
      <c r="D22" s="4"/>
      <c r="E22" s="4"/>
      <c r="F22" s="4"/>
      <c r="G22" s="4"/>
    </row>
    <row r="23" spans="1:7" x14ac:dyDescent="0.25">
      <c r="A23" s="4"/>
      <c r="B23" s="4"/>
      <c r="C23" s="4"/>
      <c r="D23" s="4"/>
      <c r="E23" s="4"/>
      <c r="F23" s="4"/>
      <c r="G23" s="4"/>
    </row>
    <row r="24" spans="1:7" x14ac:dyDescent="0.25">
      <c r="A24" s="4"/>
      <c r="B24" s="4"/>
      <c r="D24" s="4"/>
      <c r="E24" s="4"/>
      <c r="F24" s="4"/>
      <c r="G24" s="4"/>
    </row>
    <row r="25" spans="1:7" x14ac:dyDescent="0.25">
      <c r="C25" s="4" t="s">
        <v>197</v>
      </c>
    </row>
    <row r="26" spans="1:7" x14ac:dyDescent="0.25">
      <c r="C26" s="6" t="s">
        <v>81</v>
      </c>
      <c r="D26" s="6" t="s">
        <v>83</v>
      </c>
      <c r="E26" s="6" t="s">
        <v>198</v>
      </c>
    </row>
    <row r="27" spans="1:7" x14ac:dyDescent="0.25">
      <c r="C27" s="4" t="s">
        <v>30</v>
      </c>
      <c r="D27" s="7">
        <v>1</v>
      </c>
      <c r="E27" t="s">
        <v>199</v>
      </c>
    </row>
    <row r="28" spans="1:7" x14ac:dyDescent="0.25">
      <c r="C28" s="4" t="s">
        <v>32</v>
      </c>
      <c r="D28" s="7">
        <v>2</v>
      </c>
      <c r="E28" t="s">
        <v>199</v>
      </c>
    </row>
    <row r="29" spans="1:7" x14ac:dyDescent="0.25">
      <c r="D29" s="7"/>
    </row>
    <row r="30" spans="1:7" x14ac:dyDescent="0.25">
      <c r="C30" s="4" t="s">
        <v>33</v>
      </c>
      <c r="D30" s="7">
        <v>1</v>
      </c>
      <c r="E30" t="s">
        <v>199</v>
      </c>
    </row>
    <row r="31" spans="1:7" x14ac:dyDescent="0.25">
      <c r="C31" s="4" t="s">
        <v>34</v>
      </c>
      <c r="D31" s="7">
        <v>2</v>
      </c>
      <c r="E31" t="s">
        <v>199</v>
      </c>
    </row>
    <row r="32" spans="1:7" x14ac:dyDescent="0.25">
      <c r="D32" s="7"/>
    </row>
    <row r="33" spans="3:8" x14ac:dyDescent="0.25">
      <c r="C33" s="4" t="s">
        <v>35</v>
      </c>
      <c r="D33" s="7">
        <v>2</v>
      </c>
      <c r="E33" t="s">
        <v>199</v>
      </c>
      <c r="H33" t="s">
        <v>201</v>
      </c>
    </row>
    <row r="34" spans="3:8" x14ac:dyDescent="0.25">
      <c r="C34" s="4" t="s">
        <v>36</v>
      </c>
      <c r="D34" s="7">
        <v>1</v>
      </c>
      <c r="E34" t="s">
        <v>200</v>
      </c>
    </row>
    <row r="35" spans="3:8" x14ac:dyDescent="0.25">
      <c r="D35" s="7"/>
    </row>
    <row r="36" spans="3:8" x14ac:dyDescent="0.25">
      <c r="C36" s="4" t="s">
        <v>37</v>
      </c>
      <c r="D36" s="7">
        <v>2</v>
      </c>
      <c r="E36" t="s">
        <v>202</v>
      </c>
    </row>
    <row r="37" spans="3:8" x14ac:dyDescent="0.25">
      <c r="C37" s="4" t="s">
        <v>38</v>
      </c>
      <c r="D37" s="7">
        <v>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workbookViewId="0">
      <selection activeCell="A18" sqref="A18:K25"/>
    </sheetView>
  </sheetViews>
  <sheetFormatPr defaultRowHeight="15" x14ac:dyDescent="0.25"/>
  <cols>
    <col min="2" max="2" width="11.42578125" bestFit="1" customWidth="1"/>
  </cols>
  <sheetData>
    <row r="1" spans="1:24" x14ac:dyDescent="0.25">
      <c r="A1" s="4" t="s">
        <v>50</v>
      </c>
      <c r="B1" s="16" t="s">
        <v>75</v>
      </c>
      <c r="C1" s="17"/>
      <c r="D1" s="17"/>
    </row>
    <row r="2" spans="1:24" x14ac:dyDescent="0.25">
      <c r="A2" s="4" t="s">
        <v>51</v>
      </c>
      <c r="B2" s="31" t="s">
        <v>228</v>
      </c>
      <c r="C2" s="17"/>
      <c r="D2" s="17"/>
    </row>
    <row r="3" spans="1:24" x14ac:dyDescent="0.25">
      <c r="A3" s="4" t="s">
        <v>52</v>
      </c>
      <c r="B3" s="16" t="s">
        <v>203</v>
      </c>
      <c r="C3" s="17"/>
      <c r="D3" s="17"/>
    </row>
    <row r="4" spans="1:24" x14ac:dyDescent="0.25">
      <c r="A4" s="4" t="s">
        <v>54</v>
      </c>
      <c r="B4" s="18">
        <v>43298</v>
      </c>
      <c r="C4" s="17"/>
      <c r="D4" s="17"/>
    </row>
    <row r="5" spans="1:24" x14ac:dyDescent="0.25">
      <c r="A5" s="4" t="s">
        <v>55</v>
      </c>
      <c r="B5" s="16" t="s">
        <v>186</v>
      </c>
      <c r="C5" s="17"/>
      <c r="D5" s="17"/>
    </row>
    <row r="6" spans="1:24" x14ac:dyDescent="0.25">
      <c r="A6" s="2"/>
      <c r="B6" s="17" t="s">
        <v>57</v>
      </c>
      <c r="C6" s="17" t="s">
        <v>22</v>
      </c>
      <c r="D6" s="17" t="s">
        <v>58</v>
      </c>
      <c r="E6" s="17" t="s">
        <v>59</v>
      </c>
      <c r="F6" s="17" t="s">
        <v>25</v>
      </c>
      <c r="G6" s="4" t="s">
        <v>60</v>
      </c>
      <c r="H6" s="4" t="s">
        <v>61</v>
      </c>
      <c r="I6" s="4" t="s">
        <v>62</v>
      </c>
      <c r="J6" s="4" t="s">
        <v>63</v>
      </c>
      <c r="K6" s="4" t="s">
        <v>64</v>
      </c>
      <c r="L6" s="4" t="s">
        <v>65</v>
      </c>
      <c r="M6" s="4" t="s">
        <v>66</v>
      </c>
      <c r="N6" s="4" t="s">
        <v>67</v>
      </c>
      <c r="O6" s="4" t="s">
        <v>68</v>
      </c>
      <c r="P6" s="4" t="s">
        <v>69</v>
      </c>
      <c r="Q6" s="4" t="s">
        <v>70</v>
      </c>
      <c r="R6" s="4" t="s">
        <v>134</v>
      </c>
      <c r="S6" s="4" t="s">
        <v>71</v>
      </c>
      <c r="T6" s="4" t="s">
        <v>72</v>
      </c>
      <c r="U6" s="4" t="s">
        <v>73</v>
      </c>
      <c r="V6" s="4" t="s">
        <v>187</v>
      </c>
      <c r="W6" s="4" t="s">
        <v>188</v>
      </c>
      <c r="X6" s="4" t="s">
        <v>51</v>
      </c>
    </row>
    <row r="7" spans="1:24" x14ac:dyDescent="0.25">
      <c r="A7" s="4" t="s">
        <v>30</v>
      </c>
      <c r="B7" s="17">
        <v>1</v>
      </c>
      <c r="C7" s="7" t="s">
        <v>42</v>
      </c>
      <c r="D7" s="7">
        <v>519</v>
      </c>
      <c r="E7" s="7">
        <v>1</v>
      </c>
      <c r="F7" s="17">
        <v>1</v>
      </c>
      <c r="G7" s="4" t="s">
        <v>193</v>
      </c>
      <c r="H7" s="4" t="s">
        <v>204</v>
      </c>
      <c r="I7" s="4">
        <v>0</v>
      </c>
      <c r="J7" s="4">
        <v>2683</v>
      </c>
      <c r="K7" s="4">
        <v>0</v>
      </c>
      <c r="L7" s="4">
        <v>0</v>
      </c>
      <c r="M7" s="4">
        <v>0</v>
      </c>
      <c r="N7" s="4">
        <v>302</v>
      </c>
      <c r="O7" s="4">
        <v>281</v>
      </c>
      <c r="P7" s="2">
        <f>(N7-O7)</f>
        <v>21</v>
      </c>
      <c r="Q7" s="2">
        <f>(I7+J7)</f>
        <v>2683</v>
      </c>
      <c r="R7" s="2">
        <v>1</v>
      </c>
      <c r="S7" s="19">
        <f>(M7+P7)</f>
        <v>21</v>
      </c>
      <c r="T7" s="19" t="e">
        <f t="shared" ref="T7:T14" si="0">(I7/M7)</f>
        <v>#DIV/0!</v>
      </c>
      <c r="U7" s="2">
        <f>(J7/P7)</f>
        <v>127.76190476190476</v>
      </c>
      <c r="X7" t="s">
        <v>116</v>
      </c>
    </row>
    <row r="8" spans="1:24" x14ac:dyDescent="0.25">
      <c r="A8" s="4" t="s">
        <v>32</v>
      </c>
      <c r="B8" s="17">
        <v>1</v>
      </c>
      <c r="C8" s="7" t="s">
        <v>42</v>
      </c>
      <c r="D8" s="7">
        <v>472</v>
      </c>
      <c r="E8" s="7">
        <v>1</v>
      </c>
      <c r="F8" s="17">
        <v>2</v>
      </c>
      <c r="G8" s="4" t="s">
        <v>204</v>
      </c>
      <c r="H8" s="4" t="s">
        <v>193</v>
      </c>
      <c r="I8" s="4">
        <v>1228</v>
      </c>
      <c r="J8" s="4">
        <v>0</v>
      </c>
      <c r="K8" s="4">
        <v>307</v>
      </c>
      <c r="L8" s="4">
        <v>299</v>
      </c>
      <c r="M8" s="2">
        <f>(K8-L8)</f>
        <v>8</v>
      </c>
      <c r="N8" s="4">
        <v>0</v>
      </c>
      <c r="O8" s="4">
        <v>0</v>
      </c>
      <c r="P8" s="2">
        <f t="shared" ref="P8:P14" si="1">(N8-O8)</f>
        <v>0</v>
      </c>
      <c r="Q8" s="2">
        <f t="shared" ref="Q8:Q14" si="2">(I8+J8)</f>
        <v>1228</v>
      </c>
      <c r="R8" s="2">
        <v>22</v>
      </c>
      <c r="S8" s="19">
        <f t="shared" ref="S8:S14" si="3">(M8+P8)</f>
        <v>8</v>
      </c>
      <c r="T8" s="19">
        <f t="shared" si="0"/>
        <v>153.5</v>
      </c>
      <c r="U8" s="4" t="e">
        <f t="shared" ref="U8:U14" si="4">(J8/P8)</f>
        <v>#DIV/0!</v>
      </c>
      <c r="X8" t="s">
        <v>223</v>
      </c>
    </row>
    <row r="9" spans="1:24" x14ac:dyDescent="0.25">
      <c r="A9" s="4" t="s">
        <v>33</v>
      </c>
      <c r="B9" s="17">
        <v>2</v>
      </c>
      <c r="C9" s="7" t="s">
        <v>41</v>
      </c>
      <c r="D9" s="7">
        <v>480</v>
      </c>
      <c r="E9" s="17">
        <v>2</v>
      </c>
      <c r="F9" s="17">
        <v>1</v>
      </c>
      <c r="G9" s="4" t="s">
        <v>193</v>
      </c>
      <c r="H9" s="4" t="s">
        <v>204</v>
      </c>
      <c r="I9" s="4">
        <v>0</v>
      </c>
      <c r="J9" s="4">
        <v>1593</v>
      </c>
      <c r="K9" s="4">
        <v>0</v>
      </c>
      <c r="L9" s="4">
        <v>0</v>
      </c>
      <c r="M9" s="2">
        <f t="shared" ref="M9:M14" si="5">(K9-L9)</f>
        <v>0</v>
      </c>
      <c r="N9" s="4">
        <v>281</v>
      </c>
      <c r="O9" s="4">
        <v>269</v>
      </c>
      <c r="P9" s="2">
        <f t="shared" si="1"/>
        <v>12</v>
      </c>
      <c r="Q9" s="2">
        <f t="shared" si="2"/>
        <v>1593</v>
      </c>
      <c r="R9" s="2">
        <v>9</v>
      </c>
      <c r="S9" s="19">
        <f t="shared" si="3"/>
        <v>12</v>
      </c>
      <c r="T9" s="19" t="e">
        <f t="shared" si="0"/>
        <v>#DIV/0!</v>
      </c>
      <c r="U9" s="2">
        <f t="shared" si="4"/>
        <v>132.75</v>
      </c>
      <c r="X9" t="s">
        <v>184</v>
      </c>
    </row>
    <row r="10" spans="1:24" x14ac:dyDescent="0.25">
      <c r="A10" s="4" t="s">
        <v>34</v>
      </c>
      <c r="B10" s="17">
        <v>2</v>
      </c>
      <c r="C10" s="7" t="s">
        <v>41</v>
      </c>
      <c r="D10" s="7">
        <v>471</v>
      </c>
      <c r="E10" s="17">
        <v>2</v>
      </c>
      <c r="F10" s="17">
        <v>2</v>
      </c>
      <c r="G10" s="4" t="s">
        <v>204</v>
      </c>
      <c r="H10" s="4" t="s">
        <v>193</v>
      </c>
      <c r="I10" s="4">
        <v>2346</v>
      </c>
      <c r="J10" s="4">
        <v>0</v>
      </c>
      <c r="K10" s="4">
        <v>299</v>
      </c>
      <c r="L10" s="4">
        <v>284</v>
      </c>
      <c r="M10" s="2">
        <f t="shared" si="5"/>
        <v>15</v>
      </c>
      <c r="N10" s="4">
        <v>0</v>
      </c>
      <c r="O10" s="4">
        <v>0</v>
      </c>
      <c r="P10" s="2">
        <f t="shared" si="1"/>
        <v>0</v>
      </c>
      <c r="Q10" s="2">
        <f t="shared" si="2"/>
        <v>2346</v>
      </c>
      <c r="R10" s="2">
        <v>1</v>
      </c>
      <c r="S10" s="19">
        <f t="shared" si="3"/>
        <v>15</v>
      </c>
      <c r="T10" s="19">
        <f t="shared" si="0"/>
        <v>156.4</v>
      </c>
      <c r="U10" s="2" t="e">
        <f t="shared" si="4"/>
        <v>#DIV/0!</v>
      </c>
      <c r="X10" t="s">
        <v>224</v>
      </c>
    </row>
    <row r="11" spans="1:24" x14ac:dyDescent="0.25">
      <c r="A11" s="4" t="s">
        <v>35</v>
      </c>
      <c r="B11" s="17">
        <v>3</v>
      </c>
      <c r="C11" s="7" t="s">
        <v>42</v>
      </c>
      <c r="D11" s="7">
        <v>524</v>
      </c>
      <c r="E11" s="17">
        <v>3</v>
      </c>
      <c r="F11" s="22">
        <v>2</v>
      </c>
      <c r="G11" s="4" t="s">
        <v>193</v>
      </c>
      <c r="H11" s="4" t="s">
        <v>205</v>
      </c>
      <c r="I11" s="4">
        <v>0</v>
      </c>
      <c r="J11" s="4">
        <v>1903</v>
      </c>
      <c r="K11" s="4">
        <v>0</v>
      </c>
      <c r="L11" s="4">
        <v>0</v>
      </c>
      <c r="M11" s="2">
        <f t="shared" si="5"/>
        <v>0</v>
      </c>
      <c r="N11" s="4">
        <v>266</v>
      </c>
      <c r="O11" s="4">
        <v>254</v>
      </c>
      <c r="P11" s="4">
        <f t="shared" si="1"/>
        <v>12</v>
      </c>
      <c r="Q11" s="2">
        <f t="shared" si="2"/>
        <v>1903</v>
      </c>
      <c r="R11" s="2">
        <v>3</v>
      </c>
      <c r="S11" s="19">
        <f t="shared" si="3"/>
        <v>12</v>
      </c>
      <c r="T11" s="19" t="e">
        <f t="shared" si="0"/>
        <v>#DIV/0!</v>
      </c>
      <c r="U11" s="2">
        <f t="shared" si="4"/>
        <v>158.58333333333334</v>
      </c>
      <c r="X11" t="s">
        <v>181</v>
      </c>
    </row>
    <row r="12" spans="1:24" ht="14.25" customHeight="1" x14ac:dyDescent="0.25">
      <c r="A12" s="4" t="s">
        <v>36</v>
      </c>
      <c r="B12" s="17">
        <v>3</v>
      </c>
      <c r="C12" s="7" t="s">
        <v>42</v>
      </c>
      <c r="D12" s="7">
        <v>398</v>
      </c>
      <c r="E12" s="17">
        <v>3</v>
      </c>
      <c r="F12" s="22">
        <v>1</v>
      </c>
      <c r="G12" s="4" t="s">
        <v>205</v>
      </c>
      <c r="H12" s="4" t="s">
        <v>193</v>
      </c>
      <c r="I12" s="4">
        <v>1645</v>
      </c>
      <c r="J12" s="4">
        <v>0</v>
      </c>
      <c r="K12" s="4">
        <v>326</v>
      </c>
      <c r="L12" s="4">
        <v>319</v>
      </c>
      <c r="M12" s="2">
        <f t="shared" si="5"/>
        <v>7</v>
      </c>
      <c r="N12" s="4">
        <v>0</v>
      </c>
      <c r="O12" s="4">
        <v>0</v>
      </c>
      <c r="P12" s="2">
        <f t="shared" si="1"/>
        <v>0</v>
      </c>
      <c r="Q12" s="2">
        <f t="shared" si="2"/>
        <v>1645</v>
      </c>
      <c r="R12" s="2">
        <v>4</v>
      </c>
      <c r="S12" s="19">
        <f t="shared" si="3"/>
        <v>7</v>
      </c>
      <c r="T12" s="19">
        <f t="shared" si="0"/>
        <v>235</v>
      </c>
      <c r="U12" s="2" t="e">
        <f t="shared" si="4"/>
        <v>#DIV/0!</v>
      </c>
      <c r="X12" t="s">
        <v>225</v>
      </c>
    </row>
    <row r="13" spans="1:24" x14ac:dyDescent="0.25">
      <c r="A13" s="4" t="s">
        <v>37</v>
      </c>
      <c r="B13" s="17">
        <v>5</v>
      </c>
      <c r="C13" s="7" t="s">
        <v>42</v>
      </c>
      <c r="D13" s="7">
        <v>421</v>
      </c>
      <c r="E13" s="17">
        <v>4</v>
      </c>
      <c r="F13" s="22">
        <v>2</v>
      </c>
      <c r="G13" s="4" t="s">
        <v>193</v>
      </c>
      <c r="H13" s="4" t="s">
        <v>204</v>
      </c>
      <c r="I13" s="4">
        <v>0</v>
      </c>
      <c r="J13" s="4">
        <v>2696</v>
      </c>
      <c r="K13" s="4">
        <v>0</v>
      </c>
      <c r="L13" s="4">
        <v>0</v>
      </c>
      <c r="M13" s="2">
        <f t="shared" si="5"/>
        <v>0</v>
      </c>
      <c r="N13" s="4">
        <v>284</v>
      </c>
      <c r="O13" s="4">
        <v>266</v>
      </c>
      <c r="P13" s="2">
        <f t="shared" si="1"/>
        <v>18</v>
      </c>
      <c r="Q13" s="2">
        <f t="shared" si="2"/>
        <v>2696</v>
      </c>
      <c r="R13" s="2">
        <v>4</v>
      </c>
      <c r="S13" s="19">
        <f t="shared" si="3"/>
        <v>18</v>
      </c>
      <c r="T13" s="19" t="e">
        <f t="shared" si="0"/>
        <v>#DIV/0!</v>
      </c>
      <c r="U13" s="4">
        <f t="shared" si="4"/>
        <v>149.77777777777777</v>
      </c>
      <c r="X13" t="s">
        <v>226</v>
      </c>
    </row>
    <row r="14" spans="1:24" x14ac:dyDescent="0.25">
      <c r="A14" s="4" t="s">
        <v>38</v>
      </c>
      <c r="B14" s="17">
        <v>4</v>
      </c>
      <c r="C14" s="7" t="s">
        <v>41</v>
      </c>
      <c r="D14" s="7">
        <v>528</v>
      </c>
      <c r="E14" s="17">
        <v>4</v>
      </c>
      <c r="F14" s="22">
        <v>1</v>
      </c>
      <c r="G14" s="4" t="s">
        <v>193</v>
      </c>
      <c r="H14" s="4" t="s">
        <v>205</v>
      </c>
      <c r="I14" s="4">
        <v>0</v>
      </c>
      <c r="J14" s="4">
        <v>2886</v>
      </c>
      <c r="K14" s="4">
        <v>0</v>
      </c>
      <c r="L14" s="4">
        <v>0</v>
      </c>
      <c r="M14" s="2">
        <f t="shared" si="5"/>
        <v>0</v>
      </c>
      <c r="N14" s="4">
        <v>319</v>
      </c>
      <c r="O14" s="4">
        <v>301</v>
      </c>
      <c r="P14" s="2">
        <f t="shared" si="1"/>
        <v>18</v>
      </c>
      <c r="Q14" s="2">
        <f t="shared" si="2"/>
        <v>2886</v>
      </c>
      <c r="R14" s="2">
        <v>4</v>
      </c>
      <c r="S14" s="19">
        <f t="shared" si="3"/>
        <v>18</v>
      </c>
      <c r="T14" s="19" t="e">
        <f t="shared" si="0"/>
        <v>#DIV/0!</v>
      </c>
      <c r="U14" s="2">
        <f t="shared" si="4"/>
        <v>160.33333333333334</v>
      </c>
      <c r="X14" t="s">
        <v>227</v>
      </c>
    </row>
    <row r="15" spans="1:24" x14ac:dyDescent="0.25">
      <c r="G15" s="4"/>
      <c r="H15" s="4"/>
    </row>
    <row r="17" spans="1:10" x14ac:dyDescent="0.25">
      <c r="I17" s="4"/>
      <c r="J17" s="4"/>
    </row>
    <row r="18" spans="1:10" x14ac:dyDescent="0.25">
      <c r="A18" s="4" t="s">
        <v>191</v>
      </c>
      <c r="B18" s="4"/>
      <c r="C18" s="4"/>
      <c r="D18" s="4"/>
      <c r="E18" s="4"/>
      <c r="F18" s="4"/>
      <c r="G18" s="4"/>
      <c r="I18" s="4"/>
      <c r="J18" s="4"/>
    </row>
    <row r="19" spans="1:10" x14ac:dyDescent="0.25">
      <c r="A19" s="4" t="s">
        <v>189</v>
      </c>
      <c r="B19" s="4"/>
      <c r="C19" s="4"/>
      <c r="D19" s="4"/>
      <c r="E19" s="4"/>
      <c r="F19" s="4"/>
      <c r="G19" s="4"/>
      <c r="I19" s="4"/>
      <c r="J19" s="4"/>
    </row>
    <row r="20" spans="1:10" x14ac:dyDescent="0.25">
      <c r="A20" s="4" t="s">
        <v>190</v>
      </c>
      <c r="B20" s="4"/>
      <c r="C20" s="4"/>
      <c r="D20" s="4"/>
      <c r="E20" s="4"/>
      <c r="F20" s="4"/>
      <c r="G20" s="4"/>
      <c r="I20" s="4"/>
      <c r="J20" s="4"/>
    </row>
    <row r="21" spans="1:10" x14ac:dyDescent="0.25">
      <c r="A21" s="4"/>
      <c r="B21" s="4"/>
      <c r="C21" s="4"/>
      <c r="D21" s="4"/>
      <c r="E21" s="4"/>
      <c r="F21" s="4"/>
      <c r="G21" s="4"/>
      <c r="I21" s="4"/>
      <c r="J21" s="4"/>
    </row>
    <row r="22" spans="1:10" x14ac:dyDescent="0.25">
      <c r="I22" s="4"/>
      <c r="J22" s="4"/>
    </row>
    <row r="23" spans="1:10" x14ac:dyDescent="0.25">
      <c r="I23" s="4"/>
      <c r="J23" s="4"/>
    </row>
    <row r="24" spans="1:10" x14ac:dyDescent="0.25">
      <c r="B24" s="30"/>
      <c r="F24" t="s">
        <v>206</v>
      </c>
      <c r="I24" s="4"/>
      <c r="J24"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Details</vt:lpstr>
      <vt:lpstr>Body weights-food intake</vt:lpstr>
      <vt:lpstr>Sacch 1</vt:lpstr>
      <vt:lpstr>Sacch 2</vt:lpstr>
      <vt:lpstr>Sacch 3</vt:lpstr>
      <vt:lpstr>Sacch 4</vt:lpstr>
      <vt:lpstr>Sacch 5</vt:lpstr>
      <vt:lpstr>cond 1</vt:lpstr>
      <vt:lpstr>cond 2</vt:lpstr>
      <vt:lpstr>cond 3</vt:lpstr>
      <vt:lpstr>cond 4</vt:lpstr>
      <vt:lpstr>Test 1</vt:lpstr>
      <vt:lpstr>Test 2</vt:lpstr>
      <vt:lpstr>cond 2.1</vt:lpstr>
      <vt:lpstr>cond 2.2</vt:lpstr>
      <vt:lpstr>cond 2.3</vt:lpstr>
      <vt:lpstr>cond 2.4</vt:lpstr>
      <vt:lpstr>Test 3</vt:lpstr>
      <vt:lpstr>PPP3_metafile</vt:lpstr>
      <vt:lpstr>notes</vt:lpstr>
      <vt:lpstr>graphs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2018-09-18T16:04:44Z</dcterms:modified>
</cp:coreProperties>
</file>