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60" windowWidth="17895" windowHeight="11385" tabRatio="879" firstSheet="7" activeTab="19"/>
  </bookViews>
  <sheets>
    <sheet name="Details" sheetId="2" r:id="rId1"/>
    <sheet name="Body weight and food intake" sheetId="3" r:id="rId2"/>
    <sheet name="Day1-sacc" sheetId="4" r:id="rId3"/>
    <sheet name="Day2-sacc" sheetId="13" r:id="rId4"/>
    <sheet name="Day3-sacc" sheetId="14" r:id="rId5"/>
    <sheet name="Day4-sacc" sheetId="15" r:id="rId6"/>
    <sheet name="Day5-sacc" sheetId="18" r:id="rId7"/>
    <sheet name="Day1-cas-md" sheetId="6" r:id="rId8"/>
    <sheet name="Day2-cas-md" sheetId="19" r:id="rId9"/>
    <sheet name="Day3-cas-md" sheetId="20" r:id="rId10"/>
    <sheet name="Day4-cas-md" sheetId="21" r:id="rId11"/>
    <sheet name="Day1.1-cas-md" sheetId="26" r:id="rId12"/>
    <sheet name="Day2.1-cas-md" sheetId="27" r:id="rId13"/>
    <sheet name="Day3.1-cas-md" sheetId="28" r:id="rId14"/>
    <sheet name="Day4.1-cas-md" sheetId="29" r:id="rId15"/>
    <sheet name="Testday1" sheetId="22" r:id="rId16"/>
    <sheet name="Testday2" sheetId="25" r:id="rId17"/>
    <sheet name="Testday3" sheetId="30" r:id="rId18"/>
    <sheet name="Clean-up" sheetId="12" r:id="rId19"/>
    <sheet name="metafile" sheetId="24" r:id="rId20"/>
    <sheet name="results" sheetId="17" r:id="rId21"/>
  </sheets>
  <calcPr calcId="145621"/>
</workbook>
</file>

<file path=xl/calcChain.xml><?xml version="1.0" encoding="utf-8"?>
<calcChain xmlns="http://schemas.openxmlformats.org/spreadsheetml/2006/main">
  <c r="AG124" i="17" l="1"/>
  <c r="AG125" i="17"/>
  <c r="AG106" i="17"/>
  <c r="AG107" i="17"/>
  <c r="AG109" i="17"/>
  <c r="AG110" i="17"/>
  <c r="AF125" i="17"/>
  <c r="AF124" i="17"/>
  <c r="AF110" i="17"/>
  <c r="AF109" i="17"/>
  <c r="AF107" i="17"/>
  <c r="AF106" i="17"/>
  <c r="AF94" i="17"/>
  <c r="AA106" i="17"/>
  <c r="AA107" i="17"/>
  <c r="AA109" i="17"/>
  <c r="AA110" i="17"/>
  <c r="AA124" i="17"/>
  <c r="AA125" i="17"/>
  <c r="Z125" i="17"/>
  <c r="Z124" i="17"/>
  <c r="Z122" i="17"/>
  <c r="Z121" i="17"/>
  <c r="Z119" i="17"/>
  <c r="Z118" i="17"/>
  <c r="Z116" i="17"/>
  <c r="Z115" i="17"/>
  <c r="Z113" i="17"/>
  <c r="Z112" i="17"/>
  <c r="Z110" i="17"/>
  <c r="Z109" i="17"/>
  <c r="Z107" i="17"/>
  <c r="Z106" i="17"/>
  <c r="Z104" i="17"/>
  <c r="Z103" i="17"/>
  <c r="Z101" i="17"/>
  <c r="Z100" i="17"/>
  <c r="Z98" i="17"/>
  <c r="Z97" i="17"/>
  <c r="Z95" i="17"/>
  <c r="Z94" i="17"/>
  <c r="AA4" i="17"/>
  <c r="AA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3" i="17"/>
  <c r="AE118" i="17" l="1"/>
  <c r="Y122" i="17"/>
  <c r="AF100" i="17"/>
  <c r="AE125" i="17"/>
  <c r="AE124" i="17"/>
  <c r="AE110" i="17"/>
  <c r="AE109" i="17"/>
  <c r="AE107" i="17"/>
  <c r="AE106" i="17"/>
  <c r="AF122" i="17"/>
  <c r="AF121" i="17"/>
  <c r="AF119" i="17"/>
  <c r="AF118" i="17"/>
  <c r="AF116" i="17"/>
  <c r="AF115" i="17"/>
  <c r="AF113" i="17"/>
  <c r="AF112" i="17"/>
  <c r="AE122" i="17"/>
  <c r="AE121" i="17"/>
  <c r="AE119" i="17"/>
  <c r="AE116" i="17"/>
  <c r="AE115" i="17"/>
  <c r="AE113" i="17"/>
  <c r="AE112" i="17"/>
  <c r="AF104" i="17"/>
  <c r="AF103" i="17"/>
  <c r="AF101" i="17"/>
  <c r="AF98" i="17"/>
  <c r="AF97" i="17"/>
  <c r="AF95" i="17"/>
  <c r="AE104" i="17"/>
  <c r="AE103" i="17"/>
  <c r="AE101" i="17"/>
  <c r="AE100" i="17"/>
  <c r="AE98" i="17"/>
  <c r="AE97" i="17"/>
  <c r="AE95" i="17"/>
  <c r="AE94" i="17"/>
  <c r="Y125" i="17"/>
  <c r="Y124" i="17"/>
  <c r="Y121" i="17"/>
  <c r="Y119" i="17"/>
  <c r="Y118" i="17"/>
  <c r="Y116" i="17"/>
  <c r="Y115" i="17"/>
  <c r="Y113" i="17"/>
  <c r="Y112" i="17"/>
  <c r="Y110" i="17"/>
  <c r="Y109" i="17"/>
  <c r="Y107" i="17"/>
  <c r="Y106" i="17"/>
  <c r="Y104" i="17"/>
  <c r="Y103" i="17"/>
  <c r="Y101" i="17"/>
  <c r="Y100" i="17"/>
  <c r="Y98" i="17"/>
  <c r="Y97" i="17"/>
  <c r="Y95" i="17"/>
  <c r="Y94" i="17"/>
  <c r="AJ12" i="3" l="1"/>
  <c r="AJ13" i="3"/>
  <c r="S14" i="30"/>
  <c r="R14" i="30"/>
  <c r="O14" i="30"/>
  <c r="S13" i="30"/>
  <c r="R13" i="30"/>
  <c r="O13" i="30"/>
  <c r="S12" i="30"/>
  <c r="R12" i="30"/>
  <c r="O12" i="30"/>
  <c r="S11" i="30"/>
  <c r="R11" i="30"/>
  <c r="O11" i="30"/>
  <c r="S10" i="30"/>
  <c r="R10" i="30"/>
  <c r="O10" i="30"/>
  <c r="S9" i="30"/>
  <c r="R9" i="30"/>
  <c r="O9" i="30"/>
  <c r="S8" i="30"/>
  <c r="R8" i="30"/>
  <c r="O8" i="30"/>
  <c r="S7" i="30"/>
  <c r="R7" i="30"/>
  <c r="O7" i="30"/>
  <c r="U14" i="30" l="1"/>
  <c r="V14" i="30" s="1"/>
  <c r="U13" i="30"/>
  <c r="V13" i="30"/>
  <c r="U9" i="30"/>
  <c r="V9" i="30" s="1"/>
  <c r="U12" i="30"/>
  <c r="V12" i="30" s="1"/>
  <c r="U8" i="30"/>
  <c r="U7" i="30"/>
  <c r="V7" i="30" s="1"/>
  <c r="U11" i="30"/>
  <c r="V11" i="30" s="1"/>
  <c r="U10" i="30"/>
  <c r="V10" i="30" s="1"/>
  <c r="V8" i="30"/>
  <c r="M12" i="29"/>
  <c r="T14" i="29"/>
  <c r="T13" i="29"/>
  <c r="T12" i="29"/>
  <c r="T11" i="29"/>
  <c r="T10" i="29"/>
  <c r="T8" i="29"/>
  <c r="T7" i="29"/>
  <c r="T9" i="29"/>
  <c r="M7" i="28" l="1"/>
  <c r="T14" i="26"/>
  <c r="T13" i="26"/>
  <c r="T12" i="26"/>
  <c r="T11" i="26"/>
  <c r="T10" i="26"/>
  <c r="T9" i="26"/>
  <c r="T14" i="27"/>
  <c r="T13" i="27"/>
  <c r="T12" i="27"/>
  <c r="T11" i="27"/>
  <c r="T10" i="27"/>
  <c r="T9" i="27"/>
  <c r="T8" i="27"/>
  <c r="T7" i="27"/>
  <c r="T12" i="28"/>
  <c r="T11" i="28"/>
  <c r="T10" i="28"/>
  <c r="T9" i="28"/>
  <c r="T8" i="28"/>
  <c r="T7" i="28"/>
  <c r="T14" i="28"/>
  <c r="T13" i="28"/>
  <c r="M13" i="28"/>
  <c r="M14" i="27" l="1"/>
  <c r="P11" i="27"/>
  <c r="M12" i="27"/>
  <c r="AC12" i="3" l="1"/>
  <c r="AD12" i="3"/>
  <c r="AE12" i="3"/>
  <c r="AF12" i="3"/>
  <c r="AG12" i="3"/>
  <c r="AH12" i="3"/>
  <c r="AI12" i="3"/>
  <c r="AC13" i="3"/>
  <c r="AD13" i="3"/>
  <c r="AE13" i="3"/>
  <c r="AF13" i="3"/>
  <c r="AG13" i="3"/>
  <c r="AH13" i="3"/>
  <c r="AI13" i="3"/>
  <c r="W12" i="3"/>
  <c r="X12" i="3"/>
  <c r="Y12" i="3"/>
  <c r="Z12" i="3"/>
  <c r="AA12" i="3"/>
  <c r="AB12" i="3"/>
  <c r="W13" i="3"/>
  <c r="X13" i="3"/>
  <c r="Y13" i="3"/>
  <c r="Z13" i="3"/>
  <c r="AA13" i="3"/>
  <c r="AB13" i="3"/>
  <c r="L31" i="3"/>
  <c r="AA28" i="3"/>
  <c r="AB28" i="3"/>
  <c r="AC28" i="3"/>
  <c r="AD28" i="3"/>
  <c r="AE28" i="3"/>
  <c r="AF28" i="3"/>
  <c r="AG28" i="3"/>
  <c r="AH28" i="3"/>
  <c r="AI28" i="3"/>
  <c r="AA29" i="3"/>
  <c r="AB29" i="3"/>
  <c r="AC29" i="3"/>
  <c r="AC33" i="3" s="1"/>
  <c r="AD29" i="3"/>
  <c r="AD33" i="3" s="1"/>
  <c r="AE29" i="3"/>
  <c r="AF29" i="3"/>
  <c r="AG29" i="3"/>
  <c r="AG33" i="3" s="1"/>
  <c r="AH29" i="3"/>
  <c r="AH33" i="3" s="1"/>
  <c r="AI29" i="3"/>
  <c r="AA30" i="3"/>
  <c r="AB30" i="3"/>
  <c r="AC30" i="3"/>
  <c r="AD30" i="3"/>
  <c r="AE30" i="3"/>
  <c r="AF30" i="3"/>
  <c r="AG30" i="3"/>
  <c r="AH30" i="3"/>
  <c r="AI30" i="3"/>
  <c r="AA31" i="3"/>
  <c r="AB31" i="3"/>
  <c r="AC31" i="3"/>
  <c r="AD31" i="3"/>
  <c r="AE31" i="3"/>
  <c r="AE34" i="3" s="1"/>
  <c r="AF31" i="3"/>
  <c r="AG31" i="3"/>
  <c r="AH31" i="3"/>
  <c r="AI31" i="3"/>
  <c r="AI34" i="3" s="1"/>
  <c r="AA34" i="3"/>
  <c r="S14" i="25"/>
  <c r="R14" i="25"/>
  <c r="O14" i="25"/>
  <c r="S13" i="25"/>
  <c r="R13" i="25"/>
  <c r="O13" i="25"/>
  <c r="S12" i="25"/>
  <c r="R12" i="25"/>
  <c r="O12" i="25"/>
  <c r="S11" i="25"/>
  <c r="R11" i="25"/>
  <c r="O11" i="25"/>
  <c r="U11" i="25" s="1"/>
  <c r="S10" i="25"/>
  <c r="R10" i="25"/>
  <c r="O10" i="25"/>
  <c r="S9" i="25"/>
  <c r="R9" i="25"/>
  <c r="O9" i="25"/>
  <c r="U9" i="25" s="1"/>
  <c r="S8" i="25"/>
  <c r="R8" i="25"/>
  <c r="O8" i="25"/>
  <c r="S7" i="25"/>
  <c r="R7" i="25"/>
  <c r="O7" i="25"/>
  <c r="U7" i="25" s="1"/>
  <c r="AH34" i="3" l="1"/>
  <c r="AF33" i="3"/>
  <c r="AI33" i="3"/>
  <c r="AE33" i="3"/>
  <c r="AA33" i="3"/>
  <c r="AB33" i="3"/>
  <c r="AG34" i="3"/>
  <c r="AF34" i="3"/>
  <c r="AD34" i="3"/>
  <c r="AC34" i="3"/>
  <c r="AB34" i="3"/>
  <c r="U13" i="25"/>
  <c r="U10" i="25"/>
  <c r="V10" i="25" s="1"/>
  <c r="U14" i="25"/>
  <c r="V14" i="25" s="1"/>
  <c r="U12" i="25"/>
  <c r="V12" i="25" s="1"/>
  <c r="V7" i="25"/>
  <c r="U8" i="25"/>
  <c r="V8" i="25" s="1"/>
  <c r="V9" i="25"/>
  <c r="V11" i="25"/>
  <c r="V13" i="25"/>
  <c r="T12" i="3"/>
  <c r="U12" i="3"/>
  <c r="V12" i="3"/>
  <c r="T13" i="3"/>
  <c r="U13" i="3"/>
  <c r="V13" i="3"/>
  <c r="Q8" i="21" l="1"/>
  <c r="Q9" i="21"/>
  <c r="Q10" i="21"/>
  <c r="Q11" i="21"/>
  <c r="Q12" i="21"/>
  <c r="Q13" i="21"/>
  <c r="Q14" i="21"/>
  <c r="Q7" i="21"/>
  <c r="M10" i="6" l="1"/>
  <c r="P10" i="6" l="1"/>
  <c r="Z31" i="3"/>
  <c r="Y31" i="3"/>
  <c r="Y34" i="3" s="1"/>
  <c r="X31" i="3"/>
  <c r="W31" i="3"/>
  <c r="V31" i="3"/>
  <c r="U31" i="3"/>
  <c r="U34" i="3" s="1"/>
  <c r="T31" i="3"/>
  <c r="Z30" i="3"/>
  <c r="Y30" i="3"/>
  <c r="X30" i="3"/>
  <c r="W30" i="3"/>
  <c r="V30" i="3"/>
  <c r="U30" i="3"/>
  <c r="T30" i="3"/>
  <c r="Z29" i="3"/>
  <c r="Y29" i="3"/>
  <c r="X29" i="3"/>
  <c r="W29" i="3"/>
  <c r="V29" i="3"/>
  <c r="U29" i="3"/>
  <c r="T29" i="3"/>
  <c r="Z28" i="3"/>
  <c r="Y28" i="3"/>
  <c r="Y33" i="3" s="1"/>
  <c r="X28" i="3"/>
  <c r="X33" i="3" s="1"/>
  <c r="W28" i="3"/>
  <c r="V28" i="3"/>
  <c r="U28" i="3"/>
  <c r="U33" i="3" s="1"/>
  <c r="T28" i="3"/>
  <c r="V34" i="3"/>
  <c r="Z34" i="3"/>
  <c r="T33" i="3" l="1"/>
  <c r="V33" i="3"/>
  <c r="T34" i="3"/>
  <c r="W33" i="3"/>
  <c r="Z33" i="3"/>
  <c r="X34" i="3"/>
  <c r="W34" i="3"/>
  <c r="S14" i="22"/>
  <c r="R14" i="22"/>
  <c r="O14" i="22"/>
  <c r="S13" i="22"/>
  <c r="R13" i="22"/>
  <c r="O13" i="22"/>
  <c r="S12" i="22"/>
  <c r="R12" i="22"/>
  <c r="O12" i="22"/>
  <c r="S11" i="22"/>
  <c r="R11" i="22"/>
  <c r="O11" i="22"/>
  <c r="S10" i="22"/>
  <c r="R10" i="22"/>
  <c r="O10" i="22"/>
  <c r="S9" i="22"/>
  <c r="R9" i="22"/>
  <c r="O9" i="22"/>
  <c r="S8" i="22"/>
  <c r="R8" i="22"/>
  <c r="O8" i="22"/>
  <c r="S7" i="22"/>
  <c r="R7" i="22"/>
  <c r="O7" i="22"/>
  <c r="U7" i="22" s="1"/>
  <c r="P14" i="21"/>
  <c r="M14" i="21"/>
  <c r="P13" i="21"/>
  <c r="M13" i="21"/>
  <c r="S13" i="21" s="1"/>
  <c r="P12" i="21"/>
  <c r="M12" i="21"/>
  <c r="P11" i="21"/>
  <c r="M11" i="21"/>
  <c r="P10" i="21"/>
  <c r="S10" i="21" s="1"/>
  <c r="M10" i="21"/>
  <c r="P9" i="21"/>
  <c r="M9" i="21"/>
  <c r="P8" i="21"/>
  <c r="M8" i="21"/>
  <c r="P7" i="21"/>
  <c r="M7" i="21"/>
  <c r="Q14" i="20"/>
  <c r="P14" i="20"/>
  <c r="M14" i="20"/>
  <c r="Q13" i="20"/>
  <c r="P13" i="20"/>
  <c r="M13" i="20"/>
  <c r="Q12" i="20"/>
  <c r="P12" i="20"/>
  <c r="M12" i="20"/>
  <c r="Q11" i="20"/>
  <c r="P11" i="20"/>
  <c r="M11" i="20"/>
  <c r="Q10" i="20"/>
  <c r="P10" i="20"/>
  <c r="M10" i="20"/>
  <c r="Q9" i="20"/>
  <c r="P9" i="20"/>
  <c r="M9" i="20"/>
  <c r="Q8" i="20"/>
  <c r="P8" i="20"/>
  <c r="M8" i="20"/>
  <c r="Q7" i="20"/>
  <c r="P7" i="20"/>
  <c r="M7" i="20"/>
  <c r="Q14" i="19"/>
  <c r="P14" i="19"/>
  <c r="M14" i="19"/>
  <c r="Q13" i="19"/>
  <c r="P13" i="19"/>
  <c r="M13" i="19"/>
  <c r="Q12" i="19"/>
  <c r="P12" i="19"/>
  <c r="M12" i="19"/>
  <c r="Q11" i="19"/>
  <c r="P11" i="19"/>
  <c r="M11" i="19"/>
  <c r="Q10" i="19"/>
  <c r="P10" i="19"/>
  <c r="M10" i="19"/>
  <c r="Q9" i="19"/>
  <c r="P9" i="19"/>
  <c r="M9" i="19"/>
  <c r="Q8" i="19"/>
  <c r="P8" i="19"/>
  <c r="M8" i="19"/>
  <c r="Q7" i="19"/>
  <c r="P7" i="19"/>
  <c r="M7" i="19"/>
  <c r="L14" i="18"/>
  <c r="L13" i="18"/>
  <c r="L12" i="18"/>
  <c r="L11" i="18"/>
  <c r="L10" i="18"/>
  <c r="L9" i="18"/>
  <c r="L8" i="18"/>
  <c r="L7" i="18"/>
  <c r="S7" i="19" l="1"/>
  <c r="T7" i="19" s="1"/>
  <c r="S7" i="20"/>
  <c r="S14" i="20"/>
  <c r="S7" i="21"/>
  <c r="T7" i="21" s="1"/>
  <c r="S9" i="19"/>
  <c r="T9" i="19" s="1"/>
  <c r="S13" i="20"/>
  <c r="U13" i="22"/>
  <c r="V13" i="22" s="1"/>
  <c r="U14" i="22"/>
  <c r="V14" i="22" s="1"/>
  <c r="U10" i="22"/>
  <c r="V10" i="22" s="1"/>
  <c r="U11" i="22"/>
  <c r="V11" i="22" s="1"/>
  <c r="S11" i="21"/>
  <c r="T11" i="21" s="1"/>
  <c r="S14" i="21"/>
  <c r="T14" i="21" s="1"/>
  <c r="T13" i="21"/>
  <c r="S11" i="20"/>
  <c r="S10" i="20"/>
  <c r="T10" i="20" s="1"/>
  <c r="T13" i="20"/>
  <c r="T14" i="20"/>
  <c r="T11" i="20"/>
  <c r="S13" i="19"/>
  <c r="S14" i="19"/>
  <c r="T14" i="19" s="1"/>
  <c r="S12" i="19"/>
  <c r="S8" i="19"/>
  <c r="T8" i="19" s="1"/>
  <c r="T12" i="19"/>
  <c r="S11" i="19"/>
  <c r="T11" i="19" s="1"/>
  <c r="T10" i="21"/>
  <c r="S8" i="20"/>
  <c r="T8" i="20" s="1"/>
  <c r="S8" i="21"/>
  <c r="T8" i="21" s="1"/>
  <c r="U8" i="22"/>
  <c r="V8" i="22" s="1"/>
  <c r="T7" i="20"/>
  <c r="V7" i="22"/>
  <c r="S10" i="19"/>
  <c r="T10" i="19" s="1"/>
  <c r="T13" i="19"/>
  <c r="S9" i="20"/>
  <c r="T9" i="20" s="1"/>
  <c r="S12" i="20"/>
  <c r="T12" i="20" s="1"/>
  <c r="S9" i="21"/>
  <c r="T9" i="21" s="1"/>
  <c r="S12" i="21"/>
  <c r="T12" i="21" s="1"/>
  <c r="U9" i="22"/>
  <c r="V9" i="22" s="1"/>
  <c r="U12" i="22"/>
  <c r="V12" i="22" s="1"/>
  <c r="L14" i="15" l="1"/>
  <c r="L13" i="15"/>
  <c r="L12" i="15"/>
  <c r="L11" i="15"/>
  <c r="L10" i="15"/>
  <c r="L9" i="15"/>
  <c r="L8" i="15"/>
  <c r="L7" i="15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0" i="14"/>
  <c r="L11" i="14"/>
  <c r="L12" i="14"/>
  <c r="L13" i="14"/>
  <c r="L14" i="14"/>
  <c r="L7" i="14"/>
  <c r="L8" i="14"/>
  <c r="L9" i="14"/>
  <c r="I14" i="13" l="1"/>
  <c r="Q14" i="13" s="1"/>
  <c r="Q8" i="13"/>
  <c r="Q9" i="13"/>
  <c r="Q10" i="13"/>
  <c r="Q11" i="13"/>
  <c r="Q12" i="13"/>
  <c r="Q13" i="13"/>
  <c r="Q7" i="13"/>
  <c r="D12" i="3" l="1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D31" i="3"/>
  <c r="E31" i="3"/>
  <c r="F31" i="3"/>
  <c r="G31" i="3"/>
  <c r="H31" i="3"/>
  <c r="I31" i="3"/>
  <c r="J31" i="3"/>
  <c r="K31" i="3"/>
  <c r="M31" i="3"/>
  <c r="N31" i="3"/>
  <c r="O31" i="3"/>
  <c r="P31" i="3"/>
  <c r="Q31" i="3"/>
  <c r="R31" i="3"/>
  <c r="S31" i="3"/>
  <c r="C29" i="3"/>
  <c r="C30" i="3"/>
  <c r="C31" i="3"/>
  <c r="C28" i="3"/>
  <c r="F12" i="3"/>
  <c r="H33" i="3" l="1"/>
  <c r="D33" i="3"/>
  <c r="H34" i="3"/>
  <c r="D34" i="3"/>
  <c r="G34" i="3"/>
  <c r="G33" i="3"/>
  <c r="C33" i="3"/>
  <c r="F34" i="3"/>
  <c r="F33" i="3"/>
  <c r="C34" i="3"/>
  <c r="I34" i="3"/>
  <c r="E34" i="3"/>
  <c r="I33" i="3"/>
  <c r="E33" i="3"/>
  <c r="J34" i="3"/>
  <c r="J33" i="3"/>
  <c r="P34" i="3"/>
  <c r="L34" i="3"/>
  <c r="P33" i="3"/>
  <c r="L33" i="3"/>
  <c r="N34" i="3"/>
  <c r="R33" i="3"/>
  <c r="S34" i="3"/>
  <c r="O34" i="3"/>
  <c r="K34" i="3"/>
  <c r="S33" i="3"/>
  <c r="O33" i="3"/>
  <c r="K33" i="3"/>
  <c r="R34" i="3"/>
  <c r="N33" i="3"/>
  <c r="Q34" i="3"/>
  <c r="M34" i="3"/>
  <c r="Q33" i="3"/>
  <c r="M33" i="3"/>
  <c r="P14" i="13"/>
  <c r="M14" i="13"/>
  <c r="S14" i="13" s="1"/>
  <c r="P13" i="13"/>
  <c r="T13" i="13" s="1"/>
  <c r="M13" i="13"/>
  <c r="S13" i="13" s="1"/>
  <c r="P12" i="13"/>
  <c r="M12" i="13"/>
  <c r="S12" i="13" s="1"/>
  <c r="P11" i="13"/>
  <c r="T11" i="13" s="1"/>
  <c r="M11" i="13"/>
  <c r="S11" i="13" s="1"/>
  <c r="P10" i="13"/>
  <c r="M10" i="13"/>
  <c r="S10" i="13" s="1"/>
  <c r="P9" i="13"/>
  <c r="T9" i="13" s="1"/>
  <c r="M9" i="13"/>
  <c r="S9" i="13" s="1"/>
  <c r="P8" i="13"/>
  <c r="M8" i="13"/>
  <c r="S8" i="13" s="1"/>
  <c r="P7" i="13"/>
  <c r="T7" i="13" s="1"/>
  <c r="M7" i="13"/>
  <c r="S7" i="13" s="1"/>
  <c r="AK3" i="3"/>
  <c r="E12" i="3"/>
  <c r="G12" i="3"/>
  <c r="H12" i="3"/>
  <c r="I12" i="3"/>
  <c r="J12" i="3"/>
  <c r="K12" i="3"/>
  <c r="E13" i="3"/>
  <c r="F13" i="3"/>
  <c r="G13" i="3"/>
  <c r="H13" i="3"/>
  <c r="I13" i="3"/>
  <c r="J13" i="3"/>
  <c r="K13" i="3"/>
  <c r="D13" i="3"/>
  <c r="R14" i="13" l="1"/>
  <c r="R9" i="13"/>
  <c r="R7" i="13"/>
  <c r="R12" i="13"/>
  <c r="R10" i="13"/>
  <c r="R13" i="13"/>
  <c r="R8" i="13"/>
  <c r="R11" i="13"/>
  <c r="T8" i="13"/>
  <c r="T10" i="13"/>
  <c r="T12" i="13"/>
  <c r="T14" i="13"/>
  <c r="AK4" i="3" l="1"/>
  <c r="AK5" i="3"/>
  <c r="AK6" i="3"/>
  <c r="AK7" i="3"/>
  <c r="AK9" i="3"/>
  <c r="AK10" i="3"/>
  <c r="AK13" i="3" l="1"/>
  <c r="AK8" i="3"/>
  <c r="AK12" i="3" s="1"/>
  <c r="P8" i="6" l="1"/>
  <c r="P9" i="6"/>
  <c r="P11" i="6"/>
  <c r="P12" i="6"/>
  <c r="P13" i="6"/>
  <c r="P14" i="6"/>
  <c r="P7" i="6"/>
  <c r="Q8" i="6"/>
  <c r="Q9" i="6"/>
  <c r="Q10" i="6"/>
  <c r="Q11" i="6"/>
  <c r="Q12" i="6"/>
  <c r="Q13" i="6"/>
  <c r="Q14" i="6"/>
  <c r="M14" i="6"/>
  <c r="M13" i="6"/>
  <c r="M12" i="6"/>
  <c r="M11" i="6"/>
  <c r="M9" i="6"/>
  <c r="M8" i="6"/>
  <c r="Q7" i="6"/>
  <c r="M7" i="6"/>
  <c r="P14" i="4"/>
  <c r="T14" i="4" s="1"/>
  <c r="M14" i="4"/>
  <c r="S14" i="4" s="1"/>
  <c r="Q14" i="4"/>
  <c r="P13" i="4"/>
  <c r="T13" i="4" s="1"/>
  <c r="M13" i="4"/>
  <c r="S13" i="4" s="1"/>
  <c r="Q13" i="4"/>
  <c r="T12" i="4"/>
  <c r="M12" i="4"/>
  <c r="S12" i="4" s="1"/>
  <c r="Q12" i="4"/>
  <c r="P11" i="4"/>
  <c r="T11" i="4" s="1"/>
  <c r="M11" i="4"/>
  <c r="S11" i="4" s="1"/>
  <c r="Q11" i="4"/>
  <c r="T10" i="4"/>
  <c r="M10" i="4"/>
  <c r="S10" i="4" s="1"/>
  <c r="Q10" i="4"/>
  <c r="T9" i="4"/>
  <c r="S9" i="4"/>
  <c r="Q9" i="4"/>
  <c r="P8" i="4"/>
  <c r="T8" i="4" s="1"/>
  <c r="M8" i="4"/>
  <c r="S8" i="4" s="1"/>
  <c r="Q8" i="4"/>
  <c r="P7" i="4"/>
  <c r="T7" i="4" s="1"/>
  <c r="M7" i="4"/>
  <c r="S7" i="4" s="1"/>
  <c r="Q7" i="4"/>
  <c r="S13" i="6" l="1"/>
  <c r="T13" i="6" s="1"/>
  <c r="S14" i="6"/>
  <c r="T14" i="6" s="1"/>
  <c r="S8" i="6"/>
  <c r="T8" i="6" s="1"/>
  <c r="S11" i="6"/>
  <c r="T11" i="6" s="1"/>
  <c r="S10" i="6"/>
  <c r="T10" i="6" s="1"/>
  <c r="R7" i="4"/>
  <c r="R9" i="4"/>
  <c r="R11" i="4"/>
  <c r="R13" i="4"/>
  <c r="S7" i="6"/>
  <c r="T7" i="6" s="1"/>
  <c r="S12" i="6"/>
  <c r="T12" i="6" s="1"/>
  <c r="S9" i="6"/>
  <c r="T9" i="6" s="1"/>
  <c r="R8" i="4"/>
  <c r="R10" i="4"/>
  <c r="R12" i="4"/>
  <c r="R14" i="4"/>
</calcChain>
</file>

<file path=xl/comments1.xml><?xml version="1.0" encoding="utf-8"?>
<comments xmlns="http://schemas.openxmlformats.org/spreadsheetml/2006/main">
  <authors>
    <author/>
  </authors>
  <commentList>
    <comment ref="C24" authorId="0">
      <text>
        <r>
          <rPr>
            <sz val="10"/>
            <color rgb="FF000000"/>
            <rFont val="Arial"/>
          </rPr>
          <t>group A get cherry casein (D1), grape malto (D2), cherry casein (D3/Test)
Group B get grape malto (D1),
cherry casein (D2), grape malto (D3/Test)
	-James McCutcheon</t>
        </r>
      </text>
    </comment>
  </commentList>
</comments>
</file>

<file path=xl/comments2.xml><?xml version="1.0" encoding="utf-8"?>
<comments xmlns="http://schemas.openxmlformats.org/spreadsheetml/2006/main">
  <authors>
    <author/>
    <author>James Rig</author>
  </authors>
  <commentList>
    <comment ref="E2" authorId="0">
      <text>
        <r>
          <rPr>
            <sz val="10"/>
            <color rgb="FF000000"/>
            <rFont val="Arial"/>
          </rPr>
          <t>weighed by Kim
	-James McCutcheon</t>
        </r>
      </text>
    </comment>
    <comment ref="F2" authorId="0">
      <text>
        <r>
          <rPr>
            <sz val="10"/>
            <color rgb="FF000000"/>
            <rFont val="Arial"/>
          </rPr>
          <t>weighed by Kate
	-James McCutcheon</t>
        </r>
      </text>
    </comment>
    <comment ref="AJ3" authorId="1">
      <text>
        <r>
          <rPr>
            <b/>
            <sz val="9"/>
            <color indexed="81"/>
            <rFont val="Tahoma"/>
            <family val="2"/>
          </rPr>
          <t>James Rig:</t>
        </r>
        <r>
          <rPr>
            <sz val="9"/>
            <color indexed="81"/>
            <rFont val="Tahoma"/>
            <family val="2"/>
          </rPr>
          <t xml:space="preserve">
PP1.1 and PPP1.2 weighed after session</t>
        </r>
      </text>
    </comment>
    <comment ref="D17" authorId="0">
      <text>
        <r>
          <rPr>
            <sz val="10"/>
            <color rgb="FF000000"/>
            <rFont val="Arial"/>
          </rPr>
          <t>weighed by Kim
	-James McCutcheon</t>
        </r>
      </text>
    </comment>
    <comment ref="E17" authorId="0">
      <text>
        <r>
          <rPr>
            <sz val="10"/>
            <color rgb="FF000000"/>
            <rFont val="Arial"/>
          </rPr>
          <t>weighed by Kate
	-James McCutcheon</t>
        </r>
      </text>
    </comment>
    <comment ref="D26" authorId="0">
      <text>
        <r>
          <rPr>
            <sz val="10"/>
            <color rgb="FF000000"/>
            <rFont val="Arial"/>
          </rPr>
          <t>weighed by Kim
	-James McCutcheon</t>
        </r>
      </text>
    </comment>
    <comment ref="E26" authorId="0">
      <text>
        <r>
          <rPr>
            <sz val="10"/>
            <color rgb="FF000000"/>
            <rFont val="Arial"/>
          </rPr>
          <t>weighed by Kate
	-James McCutcheon</t>
        </r>
      </text>
    </comment>
  </commentList>
</comments>
</file>

<file path=xl/comments3.xml><?xml version="1.0" encoding="utf-8"?>
<comments xmlns="http://schemas.openxmlformats.org/spreadsheetml/2006/main">
  <authors>
    <author>James Rig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James Rig:</t>
        </r>
        <r>
          <rPr>
            <sz val="9"/>
            <color indexed="81"/>
            <rFont val="Tahoma"/>
            <family val="2"/>
          </rPr>
          <t xml:space="preserve">
PP1.1 and PPP1.2 weighed after session</t>
        </r>
      </text>
    </comment>
    <comment ref="P7" authorId="0">
      <text>
        <r>
          <rPr>
            <b/>
            <sz val="9"/>
            <color indexed="81"/>
            <rFont val="Tahoma"/>
            <charset val="1"/>
          </rPr>
          <t>James Rig:</t>
        </r>
        <r>
          <rPr>
            <sz val="9"/>
            <color indexed="81"/>
            <rFont val="Tahoma"/>
            <charset val="1"/>
          </rPr>
          <t xml:space="preserve">
looks like I might have measured this incorrectly</t>
        </r>
      </text>
    </comment>
  </commentList>
</comments>
</file>

<file path=xl/comments4.xml><?xml version="1.0" encoding="utf-8"?>
<comments xmlns="http://schemas.openxmlformats.org/spreadsheetml/2006/main">
  <authors>
    <author>James Rig</author>
  </authors>
  <commentList>
    <comment ref="T83" authorId="0">
      <text>
        <r>
          <rPr>
            <b/>
            <sz val="9"/>
            <color indexed="81"/>
            <rFont val="Tahoma"/>
            <family val="2"/>
          </rPr>
          <t>James Rig:</t>
        </r>
        <r>
          <rPr>
            <sz val="9"/>
            <color indexed="81"/>
            <rFont val="Tahoma"/>
            <family val="2"/>
          </rPr>
          <t xml:space="preserve">
PP1.1 and PPP1.2 weighed after session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James Rig:</t>
        </r>
        <r>
          <rPr>
            <sz val="9"/>
            <color indexed="81"/>
            <rFont val="Tahoma"/>
            <family val="2"/>
          </rPr>
          <t xml:space="preserve">
PP1.1 and PPP1.2 weighed after session</t>
        </r>
      </text>
    </comment>
  </commentList>
</comments>
</file>

<file path=xl/sharedStrings.xml><?xml version="1.0" encoding="utf-8"?>
<sst xmlns="http://schemas.openxmlformats.org/spreadsheetml/2006/main" count="4168" uniqueCount="471">
  <si>
    <t>Cage 1</t>
  </si>
  <si>
    <t>Diet</t>
  </si>
  <si>
    <t>Cond Group</t>
  </si>
  <si>
    <t>Run</t>
  </si>
  <si>
    <t>Box</t>
  </si>
  <si>
    <t>Rat ID</t>
  </si>
  <si>
    <t>NP</t>
  </si>
  <si>
    <t>A</t>
  </si>
  <si>
    <t>LP</t>
  </si>
  <si>
    <t>B</t>
  </si>
  <si>
    <t>Weights</t>
  </si>
  <si>
    <t>Cage</t>
  </si>
  <si>
    <t>Current % of BL</t>
  </si>
  <si>
    <t>Experiment</t>
  </si>
  <si>
    <t>Notes</t>
  </si>
  <si>
    <t>Day</t>
  </si>
  <si>
    <t>Saccharin training day 1</t>
  </si>
  <si>
    <t>Date</t>
  </si>
  <si>
    <t>Program</t>
  </si>
  <si>
    <t>Weight</t>
  </si>
  <si>
    <t>L</t>
  </si>
  <si>
    <t>R</t>
  </si>
  <si>
    <t>L licks</t>
  </si>
  <si>
    <t>R licks</t>
  </si>
  <si>
    <t>L (g) before</t>
  </si>
  <si>
    <t>L (g) after</t>
  </si>
  <si>
    <t>L (g) drank</t>
  </si>
  <si>
    <t>R (g) before</t>
  </si>
  <si>
    <t>R (g) after</t>
  </si>
  <si>
    <t>R (g) drank</t>
  </si>
  <si>
    <t>Total licks</t>
  </si>
  <si>
    <t>Total (g)</t>
  </si>
  <si>
    <t>L L/g ratio</t>
  </si>
  <si>
    <t>R L/g ratio</t>
  </si>
  <si>
    <t>saccharin</t>
  </si>
  <si>
    <t>Analysis and further comments</t>
  </si>
  <si>
    <t>Train day 1 - casein vs. maltodextrin (see notes below for details)</t>
  </si>
  <si>
    <t>Total licks/g</t>
  </si>
  <si>
    <t>empty</t>
  </si>
  <si>
    <t>Averages</t>
  </si>
  <si>
    <t>medfile</t>
  </si>
  <si>
    <t>rat</t>
  </si>
  <si>
    <t>session</t>
  </si>
  <si>
    <t>date</t>
  </si>
  <si>
    <t>L (A)</t>
  </si>
  <si>
    <t>R (B)</t>
  </si>
  <si>
    <t>70/8069</t>
  </si>
  <si>
    <t>Protocol</t>
  </si>
  <si>
    <t>jem64</t>
  </si>
  <si>
    <t>PIL</t>
  </si>
  <si>
    <t>PPL</t>
  </si>
  <si>
    <t>Objective</t>
  </si>
  <si>
    <t>To determine areas of the brain that are activated by consumption of protein in a state of protein restriction</t>
  </si>
  <si>
    <t>Method</t>
  </si>
  <si>
    <t xml:space="preserve">Rats will be maintained on either low protein (5%) or control (20%) diet for 7 days before undergoing conditioning sessions in operant boxes with access to either flavoured casein or maltodextrin. On the third day of conditioning, rats will be perfused 2-2.5 h following the session. Half will have had access to casein, half to maltodextrin. Brains will be processed for cFos </t>
  </si>
  <si>
    <t>Train day 2 - casein vs. maltodextrin (see notes below for details)</t>
  </si>
  <si>
    <t>Rat</t>
  </si>
  <si>
    <t>Groupings</t>
  </si>
  <si>
    <t>Dates</t>
  </si>
  <si>
    <t>Rats arrive</t>
  </si>
  <si>
    <t>Diets start</t>
  </si>
  <si>
    <t>Conditioning</t>
  </si>
  <si>
    <t>Saccharin</t>
  </si>
  <si>
    <t>Perfusion</t>
  </si>
  <si>
    <t>Jobs</t>
  </si>
  <si>
    <t>Completed</t>
  </si>
  <si>
    <t>Sterilise bottles with Milton</t>
  </si>
  <si>
    <t>30 minute soak, 30 minute rinse, individual rinse</t>
  </si>
  <si>
    <t>Protein Eelke experiment</t>
  </si>
  <si>
    <t>Experimenter</t>
  </si>
  <si>
    <t>Eelke</t>
  </si>
  <si>
    <t>PPP1.1</t>
  </si>
  <si>
    <t>PPP1.2</t>
  </si>
  <si>
    <t>PPP1.3</t>
  </si>
  <si>
    <t>PPP1.4</t>
  </si>
  <si>
    <t>PPP1.5</t>
  </si>
  <si>
    <t>PPP1.6</t>
  </si>
  <si>
    <t>PPP1.7</t>
  </si>
  <si>
    <t>PPP1.8</t>
  </si>
  <si>
    <t>Session</t>
  </si>
  <si>
    <t>left bottles was not good in the box (saw it next session)</t>
  </si>
  <si>
    <t>surgery</t>
  </si>
  <si>
    <t>food left</t>
  </si>
  <si>
    <t>Food left</t>
  </si>
  <si>
    <t>Food eaten</t>
  </si>
  <si>
    <t>food eaten</t>
  </si>
  <si>
    <t>tdtfile</t>
  </si>
  <si>
    <t>box</t>
  </si>
  <si>
    <t>bottleL</t>
  </si>
  <si>
    <t>bottleR</t>
  </si>
  <si>
    <t>licksL</t>
  </si>
  <si>
    <t>licksR</t>
  </si>
  <si>
    <t>intakeL</t>
  </si>
  <si>
    <t>intakeR</t>
  </si>
  <si>
    <t>Eelke-171016-095344</t>
  </si>
  <si>
    <t>Dv1B</t>
  </si>
  <si>
    <t>Dv2B</t>
  </si>
  <si>
    <t>Dv3B</t>
  </si>
  <si>
    <t>Dv4B</t>
  </si>
  <si>
    <t>!2017-10-16_09h45m.Subject PPP1.1</t>
  </si>
  <si>
    <t>two_bottle_perm.mpc</t>
  </si>
  <si>
    <t>Saccharin training day 2</t>
  </si>
  <si>
    <t>left bottle did not work properly, so the rat had fulltime access for parts of the session</t>
  </si>
  <si>
    <t>Eelke-171016-110831</t>
  </si>
  <si>
    <t>Eelke-171016-122222</t>
  </si>
  <si>
    <t>!2017-10-16_09h46m.Subject PPP1.2</t>
  </si>
  <si>
    <t>!2017-10-16_12h19m.Subject PPP1.3</t>
  </si>
  <si>
    <t>!2017-10-16_12h20m.Subject PPP1.4</t>
  </si>
  <si>
    <t>!2017-10-16_11h04m.Subject PPP1.5</t>
  </si>
  <si>
    <t>!2017-10-16_11h12m.Subject PPP1.6</t>
  </si>
  <si>
    <t>!2017-10-16_13h24m.Subject PPP1.7</t>
  </si>
  <si>
    <t>!2017-10-16_13h24m.Subject PPP1.8</t>
  </si>
  <si>
    <t>Turn</t>
  </si>
  <si>
    <t>two_bottle.mpc for PPI1.1 and PPP1.2 - two_bottle_perm.mpc for the other sessions</t>
  </si>
  <si>
    <t>forget to set mv correct before starting program (good from 200s)</t>
  </si>
  <si>
    <t>forget to set mv correct before starting program (good from 270s)</t>
  </si>
  <si>
    <t>!2017-10-17_09h08m.Subject PPP1.1</t>
  </si>
  <si>
    <t>!2017-10-17_09h08m.Subject PPP1.2</t>
  </si>
  <si>
    <t>!2017-10-17_10h36m.Subject PPP1.3</t>
  </si>
  <si>
    <t>!2017-10-17_10h36m.Subject PPP1.4</t>
  </si>
  <si>
    <t>!2017-10-17_11h40m.Subject PPPI1.5</t>
  </si>
  <si>
    <t>!2017-10-17_11h40m.Subject PPPI1.6</t>
  </si>
  <si>
    <t>Eelke-171017-091441</t>
  </si>
  <si>
    <t>Eelke-171017-103304</t>
  </si>
  <si>
    <t>Eelke-171017-114638</t>
  </si>
  <si>
    <t>Eelke-171017-125439</t>
  </si>
  <si>
    <t>halfway MED-PC stopped, turned it on again</t>
  </si>
  <si>
    <t>halfway MED-PC stopped, turned it on again. Phomometry recording stopped after 40 minutes because rat did not look happy</t>
  </si>
  <si>
    <t>!2017-10-17_12h49m.Subject PPP1.8 and !2017-10-17_13h20m.Subject PPP1.8</t>
  </si>
  <si>
    <t>!2017-10-17_12h49m.Subject PPP1.7 and !2017-10-17_13h20m.Subject PPP1.7</t>
  </si>
  <si>
    <t>Saccharin training day 3</t>
  </si>
  <si>
    <t xml:space="preserve">two_bottle.mpc </t>
  </si>
  <si>
    <t>at450 I had to adjust mA because it became very low. Right bottle turned out to not come in properly. Adjusted in the end</t>
  </si>
  <si>
    <t>signals did not get higher than 400-200, but since he does not have signal anyway, I left it</t>
  </si>
  <si>
    <t>really dislikes the box!</t>
  </si>
  <si>
    <t>Signal intensity at start</t>
  </si>
  <si>
    <t>missed trials</t>
  </si>
  <si>
    <t>missedtrials</t>
  </si>
  <si>
    <t>!2017-10-18_08h51m.Subject PPP1,3</t>
  </si>
  <si>
    <t>!2017-10-18_08h52m.Subject PPP1,4</t>
  </si>
  <si>
    <t>!2017-10-18_09h44m.Subject PPP1,6</t>
  </si>
  <si>
    <t>!2017-10-18_09h44m.Subject PPP1,5</t>
  </si>
  <si>
    <t>!2017-10-18_10h31m.Subject PPP1,8</t>
  </si>
  <si>
    <t>!2017-10-18_10h32m.Subject PPP1,7</t>
  </si>
  <si>
    <t>Eelke-171018-085949</t>
  </si>
  <si>
    <t>Eelke-171018-095037</t>
  </si>
  <si>
    <t>Eelke-171018-103753</t>
  </si>
  <si>
    <t>Eelke-171018-114315</t>
  </si>
  <si>
    <t>!2017-10-18_11h36m.Subject PPP1,2</t>
  </si>
  <si>
    <t>!2017-10-18_11h36m.Subject PPP1,1</t>
  </si>
  <si>
    <t>Totallicks</t>
  </si>
  <si>
    <t>580-610</t>
  </si>
  <si>
    <t>Signal control intensity at start</t>
  </si>
  <si>
    <t>food restriction last night</t>
  </si>
  <si>
    <t>lost signal at 1400 sec, coupled the cable back</t>
  </si>
  <si>
    <t>difficult to determine!</t>
  </si>
  <si>
    <t>!2017-10-19_09h16m.Subject PPP1,1</t>
  </si>
  <si>
    <t>!2017-10-19_09h16m.Subject PPP1,2</t>
  </si>
  <si>
    <t>!2017-10-19_10h03m.Subject PPP1,3</t>
  </si>
  <si>
    <t>!2017-10-19_10h03m.Subject PPP1,4</t>
  </si>
  <si>
    <t>!2017-10-19_10h34m.Subject PPP1,5</t>
  </si>
  <si>
    <t>!2017-10-19_10h34m.Subject PPP1,6</t>
  </si>
  <si>
    <t>!2017-10-19_08h23m.Subject PPP1,7</t>
  </si>
  <si>
    <t>!2017-10-19_08h23m.Subject PPP1,8</t>
  </si>
  <si>
    <t>Eelke-171019-082926</t>
  </si>
  <si>
    <t>Eelke-171019-092159</t>
  </si>
  <si>
    <t>Eelke-171019-100834</t>
  </si>
  <si>
    <t>Eelke-171019-104017</t>
  </si>
  <si>
    <t>Saccharin training day5</t>
  </si>
  <si>
    <t>Saccharin training day 4</t>
  </si>
  <si>
    <t>23\10\2017</t>
  </si>
  <si>
    <t>one_bottle.mpc</t>
  </si>
  <si>
    <t>at the end, neural signal disappeared, the cable was too tight. After giving cable more space, signal came back</t>
  </si>
  <si>
    <t>caseinCH = casein (4%) + saccharin (0.2%) + cherry Kool-Aid (0.05%) + methionine (0.21%)</t>
  </si>
  <si>
    <t>maltodextrinCH = maltodextrin (4%) + saccharin (0.2%) + cherry Kool-Aid (0.05%)</t>
  </si>
  <si>
    <t>caseinGR= casein (4%) + saccharin (0.2%) + grape Kool-Aid (0.05%) + methionine (0.21%)</t>
  </si>
  <si>
    <t>maltodextrinGR = maltodextrin (4%) + saccharin (0.2%) + grape Kool-Aid (0.05%)</t>
  </si>
  <si>
    <t>caseinCH</t>
  </si>
  <si>
    <t>maltodextrinCH</t>
  </si>
  <si>
    <t>maltodextrinGR</t>
  </si>
  <si>
    <t>caseinGR</t>
  </si>
  <si>
    <t>24\10\2017</t>
  </si>
  <si>
    <t>25\10\2017</t>
  </si>
  <si>
    <t>26\10\2017</t>
  </si>
  <si>
    <t>27\10\2017</t>
  </si>
  <si>
    <t>Train day 3 - casein vs. maltodextrin (see notes below for details)</t>
  </si>
  <si>
    <t>Train day 4 - casein vs. maltodextrin (see notes below for details)</t>
  </si>
  <si>
    <t>Test day- casein vs. maltodextrin (see notes below for details)</t>
  </si>
  <si>
    <t>two_bottle_test.pmc</t>
  </si>
  <si>
    <t>tried to get him active at 1400 sec</t>
  </si>
  <si>
    <t>almost 1000 licks before bottles came in permanently</t>
  </si>
  <si>
    <t>!2017-10-20_08h49m.Subject PPP1,1</t>
  </si>
  <si>
    <t>!2017-10-20_08h49m.Subject PPP1,2</t>
  </si>
  <si>
    <t>!2017-10-20_09h34m.Subject PPP1,3</t>
  </si>
  <si>
    <t>!2017-10-20_09h34m.Subject PPP1,4</t>
  </si>
  <si>
    <t>!2017-10-20_10h24m.Subject PPP1,5</t>
  </si>
  <si>
    <t>!2017-10-20_10h24m.Subject PPP1,6</t>
  </si>
  <si>
    <t>!2017-10-20_10h53m.Subject PPP1,7</t>
  </si>
  <si>
    <t>!2017-10-20_10h53m.Subject PPP1,8</t>
  </si>
  <si>
    <t>Eelke-171020-085607</t>
  </si>
  <si>
    <t>Eelke-171020-093953</t>
  </si>
  <si>
    <t>Eelke-171020-103025</t>
  </si>
  <si>
    <t>Eelke-171020-105930</t>
  </si>
  <si>
    <t>Missed trials</t>
  </si>
  <si>
    <t>580-620</t>
  </si>
  <si>
    <t>!2017-10-23_08h41m.Subject PPP1,1</t>
  </si>
  <si>
    <t>!2017-10-23_08h41m.Subject PPP1,2</t>
  </si>
  <si>
    <t>!2017-10-23_09h32m.Subject PPP1,3</t>
  </si>
  <si>
    <t>!2017-10-23_09h32m.Subject PPP1,4</t>
  </si>
  <si>
    <t>!2017-10-23_10h14m.Subject PPP1,5</t>
  </si>
  <si>
    <t>!2017-10-23_10h14m.Subject PPP1,6</t>
  </si>
  <si>
    <t>!2017-10-23_10h55m.Subject PPP1,7</t>
  </si>
  <si>
    <t>!2017-10-23_10h55m.Subject PPP1,8</t>
  </si>
  <si>
    <t>Eelke-171023-084835</t>
  </si>
  <si>
    <t>Eelke-171023-093837</t>
  </si>
  <si>
    <t>Eelke-171023-102054</t>
  </si>
  <si>
    <t>Eelke-171023-110125</t>
  </si>
  <si>
    <t>s1</t>
  </si>
  <si>
    <t>s2</t>
  </si>
  <si>
    <t>s3</t>
  </si>
  <si>
    <t>s4</t>
  </si>
  <si>
    <t>s5</t>
  </si>
  <si>
    <t>s6</t>
  </si>
  <si>
    <t>LT1_</t>
  </si>
  <si>
    <t>RT1_</t>
  </si>
  <si>
    <t>LL1_</t>
  </si>
  <si>
    <t>RL1_</t>
  </si>
  <si>
    <t>LT2_</t>
  </si>
  <si>
    <t>RT2_</t>
  </si>
  <si>
    <t>LL2_</t>
  </si>
  <si>
    <t>RL2_</t>
  </si>
  <si>
    <t>none</t>
  </si>
  <si>
    <t>dietgroup</t>
  </si>
  <si>
    <t>PR</t>
  </si>
  <si>
    <t>NR</t>
  </si>
  <si>
    <t>grumpy rat, dislikes being connected</t>
  </si>
  <si>
    <t>at 700 seconds went in to check cable, was fine, ar 1600 sec it lost cable, now I left it off</t>
  </si>
  <si>
    <t>s7</t>
  </si>
  <si>
    <t>!2017-10-24_08h40m.Subject PPP1,5</t>
  </si>
  <si>
    <t>!2017-10-24_08h40m.Subject PPP1,6</t>
  </si>
  <si>
    <t>!2017-10-24_09h25m.Subject PPP1,7</t>
  </si>
  <si>
    <t>!2017-10-24_09h25m.Subject PPP1,8</t>
  </si>
  <si>
    <t>!2017-10-24_10h06m.Subject PPP1,1</t>
  </si>
  <si>
    <t>!2017-10-24_10h06m.Subject PPP1,2</t>
  </si>
  <si>
    <t>!2017-10-24_10h50m.Subject PPP1,3</t>
  </si>
  <si>
    <t>!2017-10-24_10h50m.Subject PPP1,4</t>
  </si>
  <si>
    <t>Eelke-171024-084956</t>
  </si>
  <si>
    <t>Eelke-171024-093159</t>
  </si>
  <si>
    <t>Eelke-171024-101252</t>
  </si>
  <si>
    <t>Eelke-171024-105619</t>
  </si>
  <si>
    <t>signal loss at 1200s, fixed</t>
  </si>
  <si>
    <t>super active distracted rat</t>
  </si>
  <si>
    <t>!2017-10-25_09h18m.Subject PPP1,1</t>
  </si>
  <si>
    <t>!2017-10-25_09h18m.Subject PPP1,2</t>
  </si>
  <si>
    <t>!2017-10-25_10h02m.Subject PPP1,3</t>
  </si>
  <si>
    <t>!2017-10-25_10h02m.Subject PPP1,4</t>
  </si>
  <si>
    <t>!2017-10-25_08h38m.Subject PPP1,7</t>
  </si>
  <si>
    <t>!2017-10-25_08h39m.Subject PPP1,8</t>
  </si>
  <si>
    <t>s8</t>
  </si>
  <si>
    <t>Eelke-171025-084709</t>
  </si>
  <si>
    <t>Eelke-171025-092731</t>
  </si>
  <si>
    <t>Eelke-171025-100810</t>
  </si>
  <si>
    <t>Eelke-171025-104742</t>
  </si>
  <si>
    <t>!2017-10-25_10h41m.Subject PPP1,6</t>
  </si>
  <si>
    <t>!2017-10-25_10h41m.Subject PPP1,5</t>
  </si>
  <si>
    <t>Testday</t>
  </si>
  <si>
    <t>500 sec cable half off, fixed</t>
  </si>
  <si>
    <t>s9</t>
  </si>
  <si>
    <t>!2017-10-26_08h35m.Subject PPP1,3</t>
  </si>
  <si>
    <t>!2017-10-26_08h35m.Subject PPP1,4</t>
  </si>
  <si>
    <t>!2017-10-26_09h18m.Subject PPP1,5</t>
  </si>
  <si>
    <t>!2017-10-26_09h19m.Subject PPP1,6</t>
  </si>
  <si>
    <t>!2017-10-26_09h57m.Subject PPP1,7</t>
  </si>
  <si>
    <t>!2017-10-26_09h57m.Subject PPP1,8</t>
  </si>
  <si>
    <t>Eelke-171026-084636</t>
  </si>
  <si>
    <t>Eelke-171026-092654</t>
  </si>
  <si>
    <t>Eelke-171026-100436</t>
  </si>
  <si>
    <t>250s cable turn was fixed and at 1500s at came off completely, kept it off</t>
  </si>
  <si>
    <t>Eelke-171026-104258</t>
  </si>
  <si>
    <t>!2017-10-26_10h36m.Subject PPP1,1</t>
  </si>
  <si>
    <t>!2017-10-26_10h45m.Subject PPP1,2</t>
  </si>
  <si>
    <t>L licks at 45 trials</t>
  </si>
  <si>
    <t>R licks at 45 trials</t>
  </si>
  <si>
    <t>left bottle stayed in, we stopped the program and started over (386 seconds on box 1 when it was started)</t>
  </si>
  <si>
    <t>signal climbed down. At 100 seconds I plugged it back in</t>
  </si>
  <si>
    <t>s10</t>
  </si>
  <si>
    <t>!2017-10-27_08h45m.Subject PPP1,1</t>
  </si>
  <si>
    <t>!2017-10-27_08h45m.Subject PPP1,2</t>
  </si>
  <si>
    <t>!2017-10-27_09h36m.Subject PPP1,5</t>
  </si>
  <si>
    <t>!2017-10-27_09h36m.Subject PPP1,6</t>
  </si>
  <si>
    <t>!2017-10-27_10h20m.Subject PPP1,3</t>
  </si>
  <si>
    <t>!2017-10-27_10h28m.Subject PPP1,4</t>
  </si>
  <si>
    <t>!2017-10-27_11h06m.Subject PPP1,7</t>
  </si>
  <si>
    <t>Eelke-171027-090003</t>
  </si>
  <si>
    <t>Eelke-171027-094359</t>
  </si>
  <si>
    <t>Eelke-171027-102614</t>
  </si>
  <si>
    <t>Eelke-171027-111329</t>
  </si>
  <si>
    <t>!2017-10-27_11h06m.Subject PPP1,8</t>
  </si>
  <si>
    <t>03\11\2017</t>
  </si>
  <si>
    <t>rats on reversed diet for 1 week</t>
  </si>
  <si>
    <t>reversed diet start</t>
  </si>
  <si>
    <t>Testday2</t>
  </si>
  <si>
    <t>optic fiber came loose, fixed it. At 217 sec I reconnected the cable</t>
  </si>
  <si>
    <t>november</t>
  </si>
  <si>
    <t>790 seconds checked the connection</t>
  </si>
  <si>
    <t>lost camera in beginning, so continued without camera (so we opened the door sometimes to check for the cable), at 1000 adjusted UV light, because it kept climbing up</t>
  </si>
  <si>
    <t>1120 we had to reconnect the cable</t>
  </si>
  <si>
    <t>adjusted uv at 230 sec</t>
  </si>
  <si>
    <t>firealarm</t>
  </si>
  <si>
    <t>!2017-11-03_08h43m.Subject PPP1,3</t>
  </si>
  <si>
    <t>!2017-11-03_08h43m.Subject PPP1,4</t>
  </si>
  <si>
    <t>!2017-11-03_09h34m.Subject PPP1,7</t>
  </si>
  <si>
    <t>!2017-11-03_09h32m.Subject PPP1,8</t>
  </si>
  <si>
    <t>!2017-11-03_10h17m.Subject PPP1,1</t>
  </si>
  <si>
    <t>!2017-11-03_10h17m.Subject PPP1,2</t>
  </si>
  <si>
    <t>!2017-11-03_11h10m.Subject PPP1,5</t>
  </si>
  <si>
    <t>!2017-11-03_11h10m.Subject PPP1,6</t>
  </si>
  <si>
    <t>Eelke-171103-085327</t>
  </si>
  <si>
    <t>Eelke-171103-094134</t>
  </si>
  <si>
    <t>Eelke-171103-102344</t>
  </si>
  <si>
    <t>Eelke-171103-111649</t>
  </si>
  <si>
    <t>s11</t>
  </si>
  <si>
    <t>s12</t>
  </si>
  <si>
    <t>Eelke-171106-093115</t>
  </si>
  <si>
    <t>Eelke-171106-102452</t>
  </si>
  <si>
    <t>!2017-11-06_09h20m.Subject ppp1.1</t>
  </si>
  <si>
    <t>!2017-11-06_09h20m.Subject ppp1.2</t>
  </si>
  <si>
    <t>Eelke-171106-111244</t>
  </si>
  <si>
    <t>Eelke-171106-120131</t>
  </si>
  <si>
    <t>!2017-11-06_10h10m.Subject PPP1.3</t>
  </si>
  <si>
    <t>!2017-11-06_10h10m.Subject PPP1.4</t>
  </si>
  <si>
    <t>!2017-11-06_11h03m.Subject PPP1.5</t>
  </si>
  <si>
    <t>!2017-11-06_11h03m.Subject PPP1.6</t>
  </si>
  <si>
    <t>!2017-11-06_11h46m.Subject PPP1.7</t>
  </si>
  <si>
    <t>!2017-11-06_11h46m.Subject PPP1.8</t>
  </si>
  <si>
    <t>set up 14.1\28.6mA</t>
  </si>
  <si>
    <t>set up 9.1\8.0 mA</t>
  </si>
  <si>
    <t>set up 8.0\41.7 mA</t>
  </si>
  <si>
    <t>13.7\20.0 mA</t>
  </si>
  <si>
    <t>s13</t>
  </si>
  <si>
    <t>11.5\51.7mA</t>
  </si>
  <si>
    <t>5.6\33.3 mA</t>
  </si>
  <si>
    <t>14.5\12.9 mA</t>
  </si>
  <si>
    <t>Eelke-171107-091615</t>
  </si>
  <si>
    <t>Eelke-171107-101344</t>
  </si>
  <si>
    <t>Eelke-171107-110855</t>
  </si>
  <si>
    <t>Eelke-171107-115532</t>
  </si>
  <si>
    <t>!2017-11-07_10h51m.Subject PPP1.1</t>
  </si>
  <si>
    <t>!2017-11-07_10h51m.Subject PPP1.2</t>
  </si>
  <si>
    <t>!2017-11-07_11h43m.Subject PPP1.3</t>
  </si>
  <si>
    <t>!2017-11-07_11h43m.Subject PPP1.4</t>
  </si>
  <si>
    <t>!2017-11-07_08h46m.Subject PPP1.5</t>
  </si>
  <si>
    <t>!2017-11-07_08h46m.Subject PPP1.6</t>
  </si>
  <si>
    <t>!2017-11-07_09h52m.Subject PPP1.7</t>
  </si>
  <si>
    <t>!2017-11-07_09h52m.Subject PPP1.8</t>
  </si>
  <si>
    <t>s14</t>
  </si>
  <si>
    <t>med-pc shutdown unexpectedly</t>
  </si>
  <si>
    <t>Eelke-171108-084509</t>
  </si>
  <si>
    <t>Eelke-171108-092511</t>
  </si>
  <si>
    <t>Eelke-171108-100729</t>
  </si>
  <si>
    <t>Eelke-171108-104948</t>
  </si>
  <si>
    <t>!2017-11-08_08h30m.Subject PPP1.7</t>
  </si>
  <si>
    <t>!2017-11-08_08h31m.Subject PPP1.8</t>
  </si>
  <si>
    <t>!2017-11-08_09h17m.Subject PPP1.1</t>
  </si>
  <si>
    <t>!2017-11-08_09h17m.Subject PPP1.2</t>
  </si>
  <si>
    <t>!2017-11-08_09h58m.Subject PPP1.3</t>
  </si>
  <si>
    <t>!2017-11-08_09h58m.Subject PPP1.4</t>
  </si>
  <si>
    <t>!2017-11-08_10h40m.Subject PPP1.5</t>
  </si>
  <si>
    <t>!2017-11-08_10h40m.Subject PPP1.6</t>
  </si>
  <si>
    <t>s15</t>
  </si>
  <si>
    <t>camera doesn't work</t>
  </si>
  <si>
    <t>lickometer works from trial 17</t>
  </si>
  <si>
    <t>signal control at 200 trial 25</t>
  </si>
  <si>
    <t>Eelke-171109-091039</t>
  </si>
  <si>
    <t>Eelke-171109-100019</t>
  </si>
  <si>
    <t>Eelke-171109-104217</t>
  </si>
  <si>
    <t>Eelke-171109-112545</t>
  </si>
  <si>
    <t>!2017-11-09_11h18m.Subject PPP1.2</t>
  </si>
  <si>
    <t>!2017-11-09_11h18m.Subject PPP1.1</t>
  </si>
  <si>
    <t>!2017-11-09_10h34m.Subject PPP1.7</t>
  </si>
  <si>
    <t>!2017-11-09_10h34m.Subject PPP1.8</t>
  </si>
  <si>
    <t>!2017-11-09_09h50m.Subject PPP1.6</t>
  </si>
  <si>
    <t>!2017-11-09_09h50m.Subject PPP1.5</t>
  </si>
  <si>
    <t>!2017-11-09_08h37m.Subject PPP1.3</t>
  </si>
  <si>
    <t>!2017-11-09_08h37m.Subject PPP1.4</t>
  </si>
  <si>
    <t>10\11\2017</t>
  </si>
  <si>
    <t>rats on reversed diet for 2 week with conditioning</t>
  </si>
  <si>
    <t>Protein Eelke experiment (PPP1)</t>
  </si>
  <si>
    <t>cleaned ports at trial ~39 to prevent further phantom licks</t>
  </si>
  <si>
    <t>cleaned ports at trial ~32 and 42 to prevent further phantom licks</t>
  </si>
  <si>
    <t>4.1/22.9</t>
  </si>
  <si>
    <t>9.6/11.2</t>
  </si>
  <si>
    <t>s16</t>
  </si>
  <si>
    <t>6.1/33.9</t>
  </si>
  <si>
    <t>46.1/18.3</t>
  </si>
  <si>
    <t>Clean chambers</t>
  </si>
  <si>
    <t>Clean retractable sippers</t>
  </si>
  <si>
    <t>Try to fix patch cable in more secure manner</t>
  </si>
  <si>
    <t>Conditioning 2</t>
  </si>
  <si>
    <t>Testday3</t>
  </si>
  <si>
    <t>had to replug rat in at ~trial 59 because of twisted cord</t>
  </si>
  <si>
    <t>!2017-11-10_11h22m.Subject PPP1.8</t>
  </si>
  <si>
    <t>!2017-11-10_11h22m.Subject PPP1.7</t>
  </si>
  <si>
    <t>!2017-11-10_10h43m.Subject PPP1.4</t>
  </si>
  <si>
    <t>!2017-11-10_10h43m.Subject PPP1.3</t>
  </si>
  <si>
    <t>!2017-11-10_09h18m.Subject PPP1.6</t>
  </si>
  <si>
    <t>!2017-11-10_09h17m.Subject PPP1.5</t>
  </si>
  <si>
    <t>!2017-11-10_08h32m.Subject PPP1.2</t>
  </si>
  <si>
    <t>!2017-11-10_08h32m.Subject PPP1.1</t>
  </si>
  <si>
    <t>Eelke-171110-083816</t>
  </si>
  <si>
    <t>Eelke-171110-092400</t>
  </si>
  <si>
    <t>Eelke-171110-104920</t>
  </si>
  <si>
    <t>Eelke-171110-113124</t>
  </si>
  <si>
    <t>performed by Jaime and Giulia</t>
  </si>
  <si>
    <t>performed by Eelke</t>
  </si>
  <si>
    <t>Performed by Eelke</t>
  </si>
  <si>
    <t>Sessiontype</t>
  </si>
  <si>
    <t>sacctraining1</t>
  </si>
  <si>
    <t>sacctraining2</t>
  </si>
  <si>
    <t>sacctraining3</t>
  </si>
  <si>
    <t>sacctraining4</t>
  </si>
  <si>
    <t>conditioning1</t>
  </si>
  <si>
    <t>conditioning2</t>
  </si>
  <si>
    <t>conditioning3</t>
  </si>
  <si>
    <t>conditioning4</t>
  </si>
  <si>
    <t>testday1</t>
  </si>
  <si>
    <t>testday3</t>
  </si>
  <si>
    <t>testday2</t>
  </si>
  <si>
    <t>conditioning5</t>
  </si>
  <si>
    <t>conditioning6</t>
  </si>
  <si>
    <t>conditioning7</t>
  </si>
  <si>
    <t>conditioning8</t>
  </si>
  <si>
    <t>Originaldiet</t>
  </si>
  <si>
    <t>sessiontype</t>
  </si>
  <si>
    <t>turn</t>
  </si>
  <si>
    <t>Casein</t>
  </si>
  <si>
    <t>Maltodextrin</t>
  </si>
  <si>
    <t>Licks</t>
  </si>
  <si>
    <t>cage</t>
  </si>
  <si>
    <t>CAS_licks</t>
  </si>
  <si>
    <t>MD_licks</t>
  </si>
  <si>
    <t>conditioning 1</t>
  </si>
  <si>
    <t>conidtioning4</t>
  </si>
  <si>
    <t>NP_LP</t>
  </si>
  <si>
    <t>LP_NP</t>
  </si>
  <si>
    <t>MEAN</t>
  </si>
  <si>
    <t>SEM</t>
  </si>
  <si>
    <t>Preference Score</t>
  </si>
  <si>
    <t>PS</t>
  </si>
  <si>
    <t>sig-blue</t>
  </si>
  <si>
    <t>sig-uv</t>
  </si>
  <si>
    <t>ttl-trialL</t>
  </si>
  <si>
    <t>ttl-trialR</t>
  </si>
  <si>
    <t>ttl-lickL</t>
  </si>
  <si>
    <t>ttl-lickR</t>
  </si>
  <si>
    <t>include-mat</t>
  </si>
  <si>
    <t>include-py</t>
  </si>
  <si>
    <t>endcol</t>
  </si>
  <si>
    <t>sacc</t>
  </si>
  <si>
    <t>pref1</t>
  </si>
  <si>
    <t>pref2</t>
  </si>
  <si>
    <t>cond1-cas1</t>
  </si>
  <si>
    <t>cond1-malt1</t>
  </si>
  <si>
    <t>cond1-cas2</t>
  </si>
  <si>
    <t>cond1-malt2</t>
  </si>
  <si>
    <t>cond2-cas1</t>
  </si>
  <si>
    <t>cond2-malt1</t>
  </si>
  <si>
    <t>cond2-cas2</t>
  </si>
  <si>
    <t>pref3</t>
  </si>
  <si>
    <t>cond2-malt2</t>
  </si>
  <si>
    <t>stype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</si>
</sst>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 mmmm\ yyyy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" fontId="4" fillId="0" borderId="0" xfId="0" applyNumberFormat="1" applyFont="1"/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4" fontId="0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1" fontId="8" fillId="0" borderId="0" xfId="0" applyNumberFormat="1" applyFont="1"/>
    <xf numFmtId="0" fontId="0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17" fontId="8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/>
    <xf numFmtId="1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0" borderId="0" xfId="0"/>
    <xf numFmtId="0" fontId="6" fillId="2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/>
    <xf numFmtId="0" fontId="8" fillId="0" borderId="1" xfId="0" applyFont="1" applyBorder="1" applyAlignment="1"/>
    <xf numFmtId="1" fontId="8" fillId="0" borderId="0" xfId="0" applyNumberFormat="1" applyFont="1"/>
    <xf numFmtId="0" fontId="6" fillId="0" borderId="0" xfId="0" applyFont="1" applyAlignment="1">
      <alignment horizontal="center"/>
    </xf>
    <xf numFmtId="0" fontId="8" fillId="0" borderId="2" xfId="0" applyFont="1" applyBorder="1" applyAlignment="1"/>
    <xf numFmtId="0" fontId="0" fillId="0" borderId="0" xfId="0"/>
    <xf numFmtId="0" fontId="0" fillId="0" borderId="0" xfId="0" applyFont="1" applyAlignment="1">
      <alignment horizontal="center"/>
    </xf>
    <xf numFmtId="1" fontId="6" fillId="0" borderId="0" xfId="0" applyNumberFormat="1" applyFont="1" applyAlignment="1"/>
    <xf numFmtId="0" fontId="8" fillId="0" borderId="0" xfId="0" applyFont="1" applyFill="1" applyBorder="1" applyAlignment="1"/>
    <xf numFmtId="0" fontId="15" fillId="0" borderId="0" xfId="0" applyFont="1" applyAlignment="1"/>
    <xf numFmtId="16" fontId="15" fillId="0" borderId="0" xfId="0" applyNumberFormat="1" applyFont="1" applyAlignment="1"/>
    <xf numFmtId="0" fontId="0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Alignment="1"/>
    <xf numFmtId="0" fontId="1" fillId="0" borderId="0" xfId="3"/>
    <xf numFmtId="0" fontId="1" fillId="0" borderId="0" xfId="3"/>
    <xf numFmtId="0" fontId="1" fillId="0" borderId="0" xfId="3"/>
    <xf numFmtId="0" fontId="1" fillId="0" borderId="0" xfId="3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results!$Y$93</c:f>
              <c:strCache>
                <c:ptCount val="1"/>
                <c:pt idx="0">
                  <c:v>CAS_licks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(results!$AE$94:$AE$95,results!$AE$97:$AE$98,results!$AE$100:$AE$101,results!$AE$103:$AE$104,results!$AE$106:$AE$107,results!$AE$109:$AE$110,results!$AE$112:$AE$113,results!$AE$115:$AE$116,results!$AE$118:$AE$119,results!$AE$121:$AE$122,results!$AE$124:$AE$125)</c:f>
                <c:numCache>
                  <c:formatCode>General</c:formatCode>
                  <c:ptCount val="22"/>
                  <c:pt idx="0">
                    <c:v>400.5</c:v>
                  </c:pt>
                  <c:pt idx="1">
                    <c:v>251</c:v>
                  </c:pt>
                  <c:pt idx="2">
                    <c:v>353.5</c:v>
                  </c:pt>
                  <c:pt idx="3">
                    <c:v>397.99999999999994</c:v>
                  </c:pt>
                  <c:pt idx="4">
                    <c:v>559</c:v>
                  </c:pt>
                  <c:pt idx="5">
                    <c:v>447.99999999999994</c:v>
                  </c:pt>
                  <c:pt idx="6">
                    <c:v>563.99999999999989</c:v>
                  </c:pt>
                  <c:pt idx="7">
                    <c:v>396.49999999999994</c:v>
                  </c:pt>
                  <c:pt idx="8">
                    <c:v>38.023019343550295</c:v>
                  </c:pt>
                  <c:pt idx="9">
                    <c:v>147.149229808835</c:v>
                  </c:pt>
                  <c:pt idx="10">
                    <c:v>97.418662654202635</c:v>
                  </c:pt>
                  <c:pt idx="11">
                    <c:v>89.487894898323162</c:v>
                  </c:pt>
                  <c:pt idx="12">
                    <c:v>438.5</c:v>
                  </c:pt>
                  <c:pt idx="13">
                    <c:v>280</c:v>
                  </c:pt>
                  <c:pt idx="14">
                    <c:v>70</c:v>
                  </c:pt>
                  <c:pt idx="15">
                    <c:v>745.49999999999989</c:v>
                  </c:pt>
                  <c:pt idx="16">
                    <c:v>1106.5</c:v>
                  </c:pt>
                  <c:pt idx="17">
                    <c:v>192.49999999999997</c:v>
                  </c:pt>
                  <c:pt idx="18">
                    <c:v>276.99999999999994</c:v>
                  </c:pt>
                  <c:pt idx="19">
                    <c:v>768.5</c:v>
                  </c:pt>
                  <c:pt idx="20">
                    <c:v>219.11616972129951</c:v>
                  </c:pt>
                  <c:pt idx="21">
                    <c:v>78.705145956284198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(results!$X$94:$X$95,results!$X$97:$X$98,results!$X$100:$X$101,results!$X$103:$X$104,results!$X$106:$X$107,results!$X$109:$X$110,results!$X$112:$X$113,results!$X$115:$X$116,results!$X$118:$X$119,results!$X$121:$X$122,results!$X$124:$X$125)</c:f>
              <c:strCache>
                <c:ptCount val="22"/>
                <c:pt idx="0">
                  <c:v>LP</c:v>
                </c:pt>
                <c:pt idx="1">
                  <c:v>NP</c:v>
                </c:pt>
                <c:pt idx="2">
                  <c:v>LP</c:v>
                </c:pt>
                <c:pt idx="3">
                  <c:v>NP</c:v>
                </c:pt>
                <c:pt idx="4">
                  <c:v>LP</c:v>
                </c:pt>
                <c:pt idx="5">
                  <c:v>NP</c:v>
                </c:pt>
                <c:pt idx="6">
                  <c:v>LP</c:v>
                </c:pt>
                <c:pt idx="7">
                  <c:v>NP</c:v>
                </c:pt>
                <c:pt idx="8">
                  <c:v>LP</c:v>
                </c:pt>
                <c:pt idx="9">
                  <c:v>NP</c:v>
                </c:pt>
                <c:pt idx="10">
                  <c:v>LP_NP</c:v>
                </c:pt>
                <c:pt idx="11">
                  <c:v>NP_LP</c:v>
                </c:pt>
                <c:pt idx="12">
                  <c:v>LP_NP</c:v>
                </c:pt>
                <c:pt idx="13">
                  <c:v>NP_LP</c:v>
                </c:pt>
                <c:pt idx="14">
                  <c:v>LP_NP</c:v>
                </c:pt>
                <c:pt idx="15">
                  <c:v>NP_LP</c:v>
                </c:pt>
                <c:pt idx="16">
                  <c:v>LP_NP</c:v>
                </c:pt>
                <c:pt idx="17">
                  <c:v>NP_LP</c:v>
                </c:pt>
                <c:pt idx="18">
                  <c:v>LP_NP</c:v>
                </c:pt>
                <c:pt idx="19">
                  <c:v>NP_LP</c:v>
                </c:pt>
                <c:pt idx="20">
                  <c:v>LP_NP</c:v>
                </c:pt>
                <c:pt idx="21">
                  <c:v>NP_LP</c:v>
                </c:pt>
              </c:strCache>
            </c:strRef>
          </c:cat>
          <c:val>
            <c:numRef>
              <c:f>(results!$Y$94:$Y$95,results!$Y$97:$Y$98,results!$Y$100:$Y$101,results!$Y$103:$Y$104,results!$Y$106:$Y$107,results!$Y$109:$Y$110,results!$Y$112:$Y$113,results!$Y$115:$Y$116,results!$Y$118:$Y$119,results!$Y$121:$Y$122,results!$Y$124:$Y$125)</c:f>
              <c:numCache>
                <c:formatCode>0.00</c:formatCode>
                <c:ptCount val="22"/>
                <c:pt idx="0">
                  <c:v>1943.5</c:v>
                </c:pt>
                <c:pt idx="1">
                  <c:v>2223</c:v>
                </c:pt>
                <c:pt idx="2">
                  <c:v>1517.5</c:v>
                </c:pt>
                <c:pt idx="3">
                  <c:v>1927</c:v>
                </c:pt>
                <c:pt idx="4">
                  <c:v>3163</c:v>
                </c:pt>
                <c:pt idx="5">
                  <c:v>2485</c:v>
                </c:pt>
                <c:pt idx="6">
                  <c:v>1725</c:v>
                </c:pt>
                <c:pt idx="7">
                  <c:v>2119.5</c:v>
                </c:pt>
                <c:pt idx="8">
                  <c:v>1363.5</c:v>
                </c:pt>
                <c:pt idx="9">
                  <c:v>725.25</c:v>
                </c:pt>
                <c:pt idx="10">
                  <c:v>1197.25</c:v>
                </c:pt>
                <c:pt idx="11">
                  <c:v>1152.5</c:v>
                </c:pt>
                <c:pt idx="12">
                  <c:v>2903.5</c:v>
                </c:pt>
                <c:pt idx="13">
                  <c:v>3388</c:v>
                </c:pt>
                <c:pt idx="14">
                  <c:v>2494</c:v>
                </c:pt>
                <c:pt idx="15">
                  <c:v>2232.5</c:v>
                </c:pt>
                <c:pt idx="16">
                  <c:v>2857.5</c:v>
                </c:pt>
                <c:pt idx="17">
                  <c:v>3104.5</c:v>
                </c:pt>
                <c:pt idx="18">
                  <c:v>1487</c:v>
                </c:pt>
                <c:pt idx="19">
                  <c:v>3382.5</c:v>
                </c:pt>
                <c:pt idx="20">
                  <c:v>978.75</c:v>
                </c:pt>
                <c:pt idx="21">
                  <c:v>1267</c:v>
                </c:pt>
              </c:numCache>
            </c:numRef>
          </c:val>
        </c:ser>
        <c:ser>
          <c:idx val="1"/>
          <c:order val="1"/>
          <c:tx>
            <c:strRef>
              <c:f>results!$Z$93</c:f>
              <c:strCache>
                <c:ptCount val="1"/>
                <c:pt idx="0">
                  <c:v>MD_licks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(results!$AF$94:$AF$95,results!$AF$97:$AF$98,results!$AF$100:$AF$101,results!$AF$103:$AF$104,results!$AF$106:$AF$107,results!$AF$109:$AF$110,results!$AF$112:$AF$113,results!$AF$115:$AF$116,results!$AF$118:$AF$119,results!$AF$121:$AF$122,results!$AF$124:$AF$125)</c:f>
                <c:numCache>
                  <c:formatCode>General</c:formatCode>
                  <c:ptCount val="22"/>
                  <c:pt idx="0">
                    <c:v>419.5</c:v>
                  </c:pt>
                  <c:pt idx="1">
                    <c:v>321.49999999999994</c:v>
                  </c:pt>
                  <c:pt idx="2">
                    <c:v>532</c:v>
                  </c:pt>
                  <c:pt idx="3">
                    <c:v>444.49999999999994</c:v>
                  </c:pt>
                  <c:pt idx="4">
                    <c:v>62.999999999999993</c:v>
                  </c:pt>
                  <c:pt idx="5">
                    <c:v>491</c:v>
                  </c:pt>
                  <c:pt idx="6">
                    <c:v>650</c:v>
                  </c:pt>
                  <c:pt idx="7">
                    <c:v>86.499999999999986</c:v>
                  </c:pt>
                  <c:pt idx="8">
                    <c:v>41.074119994630841</c:v>
                  </c:pt>
                  <c:pt idx="9">
                    <c:v>63.2033754372871</c:v>
                  </c:pt>
                  <c:pt idx="10">
                    <c:v>85.910200209288305</c:v>
                  </c:pt>
                  <c:pt idx="11">
                    <c:v>55.773911165227304</c:v>
                  </c:pt>
                  <c:pt idx="12">
                    <c:v>563.49999999999989</c:v>
                  </c:pt>
                  <c:pt idx="13">
                    <c:v>261</c:v>
                  </c:pt>
                  <c:pt idx="14">
                    <c:v>584.49999999999989</c:v>
                  </c:pt>
                  <c:pt idx="15">
                    <c:v>248.99999999999997</c:v>
                  </c:pt>
                  <c:pt idx="16">
                    <c:v>249.5</c:v>
                  </c:pt>
                  <c:pt idx="17">
                    <c:v>467.99999999999994</c:v>
                  </c:pt>
                  <c:pt idx="18">
                    <c:v>878</c:v>
                  </c:pt>
                  <c:pt idx="19">
                    <c:v>47.999999999999993</c:v>
                  </c:pt>
                  <c:pt idx="20">
                    <c:v>116.10151807793041</c:v>
                  </c:pt>
                  <c:pt idx="21">
                    <c:v>68.449951302636677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(results!$X$94:$X$95,results!$X$97:$X$98,results!$X$100:$X$101,results!$X$103:$X$104,results!$X$106:$X$107,results!$X$109:$X$110,results!$X$112:$X$113,results!$X$115:$X$116,results!$X$118:$X$119,results!$X$121:$X$122,results!$X$124:$X$125)</c:f>
              <c:strCache>
                <c:ptCount val="22"/>
                <c:pt idx="0">
                  <c:v>LP</c:v>
                </c:pt>
                <c:pt idx="1">
                  <c:v>NP</c:v>
                </c:pt>
                <c:pt idx="2">
                  <c:v>LP</c:v>
                </c:pt>
                <c:pt idx="3">
                  <c:v>NP</c:v>
                </c:pt>
                <c:pt idx="4">
                  <c:v>LP</c:v>
                </c:pt>
                <c:pt idx="5">
                  <c:v>NP</c:v>
                </c:pt>
                <c:pt idx="6">
                  <c:v>LP</c:v>
                </c:pt>
                <c:pt idx="7">
                  <c:v>NP</c:v>
                </c:pt>
                <c:pt idx="8">
                  <c:v>LP</c:v>
                </c:pt>
                <c:pt idx="9">
                  <c:v>NP</c:v>
                </c:pt>
                <c:pt idx="10">
                  <c:v>LP_NP</c:v>
                </c:pt>
                <c:pt idx="11">
                  <c:v>NP_LP</c:v>
                </c:pt>
                <c:pt idx="12">
                  <c:v>LP_NP</c:v>
                </c:pt>
                <c:pt idx="13">
                  <c:v>NP_LP</c:v>
                </c:pt>
                <c:pt idx="14">
                  <c:v>LP_NP</c:v>
                </c:pt>
                <c:pt idx="15">
                  <c:v>NP_LP</c:v>
                </c:pt>
                <c:pt idx="16">
                  <c:v>LP_NP</c:v>
                </c:pt>
                <c:pt idx="17">
                  <c:v>NP_LP</c:v>
                </c:pt>
                <c:pt idx="18">
                  <c:v>LP_NP</c:v>
                </c:pt>
                <c:pt idx="19">
                  <c:v>NP_LP</c:v>
                </c:pt>
                <c:pt idx="20">
                  <c:v>LP_NP</c:v>
                </c:pt>
                <c:pt idx="21">
                  <c:v>NP_LP</c:v>
                </c:pt>
              </c:strCache>
            </c:strRef>
          </c:cat>
          <c:val>
            <c:numRef>
              <c:f>(results!$Z$94:$Z$95,results!$Z$97:$Z$98,results!$Z$100:$Z$101,results!$Z$103:$Z$104,results!$Z$106:$Z$107,results!$Z$109:$Z$110,results!$Z$112:$Z$113,results!$Z$115:$Z$116,results!$Z$118:$Z$119,results!$Z$121:$Z$122,results!$Z$124:$Z$125)</c:f>
              <c:numCache>
                <c:formatCode>0.00</c:formatCode>
                <c:ptCount val="22"/>
                <c:pt idx="0">
                  <c:v>2245.5</c:v>
                </c:pt>
                <c:pt idx="1">
                  <c:v>2754.5</c:v>
                </c:pt>
                <c:pt idx="2">
                  <c:v>2159</c:v>
                </c:pt>
                <c:pt idx="3">
                  <c:v>2598.5</c:v>
                </c:pt>
                <c:pt idx="4">
                  <c:v>2889</c:v>
                </c:pt>
                <c:pt idx="5">
                  <c:v>2995</c:v>
                </c:pt>
                <c:pt idx="6">
                  <c:v>2238</c:v>
                </c:pt>
                <c:pt idx="7">
                  <c:v>3260.5</c:v>
                </c:pt>
                <c:pt idx="8">
                  <c:v>758.5</c:v>
                </c:pt>
                <c:pt idx="9">
                  <c:v>1322</c:v>
                </c:pt>
                <c:pt idx="10">
                  <c:v>895.25</c:v>
                </c:pt>
                <c:pt idx="11">
                  <c:v>1003.25</c:v>
                </c:pt>
                <c:pt idx="12">
                  <c:v>2850.5</c:v>
                </c:pt>
                <c:pt idx="13">
                  <c:v>2722</c:v>
                </c:pt>
                <c:pt idx="14">
                  <c:v>2869.5</c:v>
                </c:pt>
                <c:pt idx="15">
                  <c:v>2232</c:v>
                </c:pt>
                <c:pt idx="16">
                  <c:v>2775.5</c:v>
                </c:pt>
                <c:pt idx="17">
                  <c:v>2433</c:v>
                </c:pt>
                <c:pt idx="18">
                  <c:v>2566</c:v>
                </c:pt>
                <c:pt idx="19">
                  <c:v>2648</c:v>
                </c:pt>
                <c:pt idx="20">
                  <c:v>970.25</c:v>
                </c:pt>
                <c:pt idx="21">
                  <c:v>798.75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18432"/>
        <c:axId val="179468480"/>
      </c:barChart>
      <c:catAx>
        <c:axId val="1824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68480"/>
        <c:crosses val="autoZero"/>
        <c:auto val="1"/>
        <c:lblAlgn val="ctr"/>
        <c:lblOffset val="100"/>
        <c:noMultiLvlLbl val="0"/>
      </c:catAx>
      <c:valAx>
        <c:axId val="17946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9</xdr:col>
      <xdr:colOff>866775</xdr:colOff>
      <xdr:row>70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9</xdr:col>
      <xdr:colOff>866775</xdr:colOff>
      <xdr:row>70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53</xdr:row>
      <xdr:rowOff>123825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52</xdr:row>
      <xdr:rowOff>123825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52</xdr:row>
      <xdr:rowOff>123825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95821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590550</xdr:colOff>
      <xdr:row>46</xdr:row>
      <xdr:rowOff>123825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0" y="0"/>
          <a:ext cx="9629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561974</xdr:colOff>
      <xdr:row>127</xdr:row>
      <xdr:rowOff>61911</xdr:rowOff>
    </xdr:from>
    <xdr:to>
      <xdr:col>39</xdr:col>
      <xdr:colOff>104775</xdr:colOff>
      <xdr:row>157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24</xdr:col>
      <xdr:colOff>161925</xdr:colOff>
      <xdr:row>129</xdr:row>
      <xdr:rowOff>28575</xdr:rowOff>
    </xdr:from>
    <xdr:ext cx="725391" cy="264560"/>
    <xdr:sp macro="" textlink="">
      <xdr:nvSpPr>
        <xdr:cNvPr id="17" name="TextBox 16"/>
        <xdr:cNvSpPr txBox="1"/>
      </xdr:nvSpPr>
      <xdr:spPr>
        <a:xfrm>
          <a:off x="16316325" y="20916900"/>
          <a:ext cx="725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testday 1</a:t>
          </a:r>
        </a:p>
      </xdr:txBody>
    </xdr:sp>
    <xdr:clientData/>
  </xdr:oneCellAnchor>
  <xdr:oneCellAnchor>
    <xdr:from>
      <xdr:col>25</xdr:col>
      <xdr:colOff>752475</xdr:colOff>
      <xdr:row>129</xdr:row>
      <xdr:rowOff>28575</xdr:rowOff>
    </xdr:from>
    <xdr:ext cx="725391" cy="264560"/>
    <xdr:sp macro="" textlink="">
      <xdr:nvSpPr>
        <xdr:cNvPr id="18" name="TextBox 17"/>
        <xdr:cNvSpPr txBox="1"/>
      </xdr:nvSpPr>
      <xdr:spPr>
        <a:xfrm>
          <a:off x="17611725" y="20916900"/>
          <a:ext cx="725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testday 2</a:t>
          </a:r>
        </a:p>
      </xdr:txBody>
    </xdr:sp>
    <xdr:clientData/>
  </xdr:oneCellAnchor>
  <xdr:oneCellAnchor>
    <xdr:from>
      <xdr:col>36</xdr:col>
      <xdr:colOff>19050</xdr:colOff>
      <xdr:row>129</xdr:row>
      <xdr:rowOff>19050</xdr:rowOff>
    </xdr:from>
    <xdr:ext cx="725391" cy="264560"/>
    <xdr:sp macro="" textlink="">
      <xdr:nvSpPr>
        <xdr:cNvPr id="19" name="TextBox 18"/>
        <xdr:cNvSpPr txBox="1"/>
      </xdr:nvSpPr>
      <xdr:spPr>
        <a:xfrm>
          <a:off x="23983950" y="20907375"/>
          <a:ext cx="725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testday 3</a:t>
          </a:r>
        </a:p>
      </xdr:txBody>
    </xdr:sp>
    <xdr:clientData/>
  </xdr:oneCellAnchor>
  <xdr:oneCellAnchor>
    <xdr:from>
      <xdr:col>20</xdr:col>
      <xdr:colOff>342900</xdr:colOff>
      <xdr:row>129</xdr:row>
      <xdr:rowOff>19050</xdr:rowOff>
    </xdr:from>
    <xdr:ext cx="1136080" cy="264560"/>
    <xdr:sp macro="" textlink="">
      <xdr:nvSpPr>
        <xdr:cNvPr id="20" name="TextBox 19"/>
        <xdr:cNvSpPr txBox="1"/>
      </xdr:nvSpPr>
      <xdr:spPr>
        <a:xfrm>
          <a:off x="12944475" y="20907375"/>
          <a:ext cx="113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conditioning 1-4</a:t>
          </a:r>
        </a:p>
      </xdr:txBody>
    </xdr:sp>
    <xdr:clientData/>
  </xdr:oneCellAnchor>
  <xdr:oneCellAnchor>
    <xdr:from>
      <xdr:col>30</xdr:col>
      <xdr:colOff>304800</xdr:colOff>
      <xdr:row>129</xdr:row>
      <xdr:rowOff>28575</xdr:rowOff>
    </xdr:from>
    <xdr:ext cx="1136080" cy="264560"/>
    <xdr:sp macro="" textlink="">
      <xdr:nvSpPr>
        <xdr:cNvPr id="21" name="TextBox 20"/>
        <xdr:cNvSpPr txBox="1"/>
      </xdr:nvSpPr>
      <xdr:spPr>
        <a:xfrm>
          <a:off x="20612100" y="20916900"/>
          <a:ext cx="113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conditioning 5-8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0.1195</cdr:x>
      <cdr:y>0.19414</cdr:y>
    </cdr:from>
    <cdr:to>
      <cdr:x>0.12011</cdr:x>
      <cdr:y>0.99572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870075" y="936625"/>
          <a:ext cx="9525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0.20105</cdr:x>
      <cdr:y>0.19414</cdr:y>
    </cdr:from>
    <cdr:to>
      <cdr:x>0.20105</cdr:x>
      <cdr:y>0.99572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146425" y="936625"/>
          <a:ext cx="0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</cdr:x>
      <cdr:y>0</cdr:y>
    </cdr:from>
    <cdr:to>
      <cdr:x>0.366</cdr:x>
      <cdr:y>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5727700" y="0"/>
          <a:ext cx="0" cy="48244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0.44695</cdr:x>
      <cdr:y>0</cdr:y>
    </cdr:from>
    <cdr:to>
      <cdr:x>0.44695</cdr:x>
      <cdr:y>1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994525" y="0"/>
          <a:ext cx="0" cy="48244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0.52972</cdr:x>
      <cdr:y>0</cdr:y>
    </cdr:from>
    <cdr:to>
      <cdr:x>0.52972</cdr:x>
      <cdr:y>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8289925" y="0"/>
          <a:ext cx="0" cy="48244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0.86204</cdr:x>
      <cdr:y>0</cdr:y>
    </cdr:from>
    <cdr:to>
      <cdr:x>0.86204</cdr:x>
      <cdr:y>1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13490575" y="0"/>
          <a:ext cx="0" cy="48244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0.28505</cdr:x>
      <cdr:y>0.19217</cdr:y>
    </cdr:from>
    <cdr:to>
      <cdr:x>0.28505</cdr:x>
      <cdr:y>0.99375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4460875" y="927100"/>
          <a:ext cx="0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0.61554</cdr:x>
      <cdr:y>0.19019</cdr:y>
    </cdr:from>
    <cdr:to>
      <cdr:x>0.61615</cdr:x>
      <cdr:y>0.99177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9632950" y="917575"/>
          <a:ext cx="9525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0.69649</cdr:x>
      <cdr:y>0.19019</cdr:y>
    </cdr:from>
    <cdr:to>
      <cdr:x>0.6971</cdr:x>
      <cdr:y>0.99177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10899775" y="917575"/>
          <a:ext cx="9525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0.78048</cdr:x>
      <cdr:y>0.19217</cdr:y>
    </cdr:from>
    <cdr:to>
      <cdr:x>0.78109</cdr:x>
      <cdr:y>0.99375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12214225" y="927100"/>
          <a:ext cx="9525" cy="386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>
      <selection activeCell="F41" sqref="F41"/>
    </sheetView>
  </sheetViews>
  <sheetFormatPr defaultColWidth="14.42578125" defaultRowHeight="15.75" customHeight="1" x14ac:dyDescent="0.2"/>
  <sheetData>
    <row r="1" spans="1:2" s="9" customFormat="1" ht="15.75" customHeight="1" x14ac:dyDescent="0.2">
      <c r="A1" s="11" t="s">
        <v>50</v>
      </c>
      <c r="B1" s="9" t="s">
        <v>46</v>
      </c>
    </row>
    <row r="2" spans="1:2" s="9" customFormat="1" ht="15.75" customHeight="1" x14ac:dyDescent="0.2">
      <c r="A2" s="11" t="s">
        <v>47</v>
      </c>
    </row>
    <row r="3" spans="1:2" s="9" customFormat="1" ht="15.75" customHeight="1" x14ac:dyDescent="0.2">
      <c r="A3" s="11" t="s">
        <v>49</v>
      </c>
      <c r="B3" s="9" t="s">
        <v>48</v>
      </c>
    </row>
    <row r="4" spans="1:2" s="9" customFormat="1" ht="15.75" customHeight="1" x14ac:dyDescent="0.2">
      <c r="A4" s="11"/>
    </row>
    <row r="5" spans="1:2" s="9" customFormat="1" ht="15.75" customHeight="1" x14ac:dyDescent="0.2">
      <c r="A5" s="11" t="s">
        <v>51</v>
      </c>
      <c r="B5" s="9" t="s">
        <v>52</v>
      </c>
    </row>
    <row r="6" spans="1:2" s="9" customFormat="1" ht="15.75" customHeight="1" x14ac:dyDescent="0.2">
      <c r="A6" s="11" t="s">
        <v>53</v>
      </c>
      <c r="B6" s="9" t="s">
        <v>54</v>
      </c>
    </row>
    <row r="7" spans="1:2" s="23" customFormat="1" ht="15.75" customHeight="1" x14ac:dyDescent="0.2">
      <c r="A7" s="11" t="s">
        <v>69</v>
      </c>
      <c r="B7" s="23" t="s">
        <v>70</v>
      </c>
    </row>
    <row r="8" spans="1:2" s="9" customFormat="1" ht="15.75" customHeight="1" x14ac:dyDescent="0.2"/>
    <row r="9" spans="1:2" s="9" customFormat="1" ht="15.75" customHeight="1" x14ac:dyDescent="0.2">
      <c r="A9" s="11" t="s">
        <v>58</v>
      </c>
    </row>
    <row r="10" spans="1:2" s="9" customFormat="1" ht="15.75" customHeight="1" x14ac:dyDescent="0.2">
      <c r="A10" s="11" t="s">
        <v>59</v>
      </c>
      <c r="B10" s="12">
        <v>42978</v>
      </c>
    </row>
    <row r="11" spans="1:2" s="9" customFormat="1" ht="15.75" customHeight="1" x14ac:dyDescent="0.2">
      <c r="A11" s="11" t="s">
        <v>81</v>
      </c>
      <c r="B11" s="12">
        <v>42991</v>
      </c>
    </row>
    <row r="12" spans="1:2" s="9" customFormat="1" ht="15.75" customHeight="1" x14ac:dyDescent="0.2">
      <c r="A12" s="11" t="s">
        <v>60</v>
      </c>
      <c r="B12" s="12">
        <v>43017</v>
      </c>
    </row>
    <row r="13" spans="1:2" s="9" customFormat="1" ht="15.75" customHeight="1" x14ac:dyDescent="0.2">
      <c r="A13" s="11" t="s">
        <v>62</v>
      </c>
      <c r="B13" s="12">
        <v>43024</v>
      </c>
    </row>
    <row r="14" spans="1:2" s="9" customFormat="1" ht="15.75" customHeight="1" x14ac:dyDescent="0.2">
      <c r="A14" s="11" t="s">
        <v>61</v>
      </c>
      <c r="B14" s="12">
        <v>43031</v>
      </c>
    </row>
    <row r="15" spans="1:2" s="23" customFormat="1" ht="15.75" customHeight="1" x14ac:dyDescent="0.2">
      <c r="A15" s="11" t="s">
        <v>265</v>
      </c>
      <c r="B15" s="12">
        <v>43035</v>
      </c>
    </row>
    <row r="16" spans="1:2" s="23" customFormat="1" ht="15.75" customHeight="1" x14ac:dyDescent="0.2">
      <c r="A16" s="11" t="s">
        <v>300</v>
      </c>
      <c r="B16" s="12">
        <v>43035</v>
      </c>
    </row>
    <row r="17" spans="1:6" s="23" customFormat="1" ht="15.75" customHeight="1" x14ac:dyDescent="0.2">
      <c r="A17" s="11" t="s">
        <v>301</v>
      </c>
      <c r="B17" s="12">
        <v>43042</v>
      </c>
    </row>
    <row r="18" spans="1:6" s="41" customFormat="1" ht="15.75" customHeight="1" x14ac:dyDescent="0.2">
      <c r="A18" s="11" t="s">
        <v>398</v>
      </c>
      <c r="B18" s="12">
        <v>43045</v>
      </c>
    </row>
    <row r="19" spans="1:6" s="41" customFormat="1" ht="15.75" customHeight="1" x14ac:dyDescent="0.2">
      <c r="A19" s="11" t="s">
        <v>399</v>
      </c>
      <c r="B19" s="12">
        <v>43049</v>
      </c>
    </row>
    <row r="20" spans="1:6" s="9" customFormat="1" ht="15.75" customHeight="1" x14ac:dyDescent="0.2">
      <c r="A20" s="11" t="s">
        <v>63</v>
      </c>
      <c r="B20" s="12">
        <v>43061</v>
      </c>
    </row>
    <row r="21" spans="1:6" s="9" customFormat="1" ht="15.75" customHeight="1" x14ac:dyDescent="0.2"/>
    <row r="22" spans="1:6" s="9" customFormat="1" ht="15.75" customHeight="1" x14ac:dyDescent="0.2"/>
    <row r="23" spans="1:6" s="9" customFormat="1" ht="15.75" customHeight="1" x14ac:dyDescent="0.2">
      <c r="A23" s="11" t="s">
        <v>57</v>
      </c>
    </row>
    <row r="24" spans="1:6" ht="15.75" customHeight="1" x14ac:dyDescent="0.2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</row>
    <row r="25" spans="1:6" ht="15.75" customHeight="1" x14ac:dyDescent="0.2">
      <c r="A25" s="2">
        <v>1</v>
      </c>
      <c r="B25" s="2" t="s">
        <v>8</v>
      </c>
      <c r="C25" s="2" t="s">
        <v>7</v>
      </c>
      <c r="D25" s="2">
        <v>1</v>
      </c>
      <c r="E25" s="2">
        <v>1</v>
      </c>
      <c r="F25" s="10" t="s">
        <v>71</v>
      </c>
    </row>
    <row r="26" spans="1:6" ht="15.75" customHeight="1" x14ac:dyDescent="0.2">
      <c r="B26" s="2"/>
      <c r="C26" s="2"/>
      <c r="D26" s="2">
        <v>2</v>
      </c>
      <c r="E26" s="2">
        <v>1</v>
      </c>
      <c r="F26" s="10" t="s">
        <v>72</v>
      </c>
    </row>
    <row r="27" spans="1:6" ht="15.75" customHeight="1" x14ac:dyDescent="0.2">
      <c r="B27" s="2"/>
      <c r="C27" s="2"/>
      <c r="D27" s="2"/>
      <c r="E27" s="2"/>
      <c r="F27" s="2"/>
    </row>
    <row r="29" spans="1:6" ht="15.75" customHeight="1" x14ac:dyDescent="0.2">
      <c r="A29" s="2">
        <v>2</v>
      </c>
      <c r="B29" s="2" t="s">
        <v>8</v>
      </c>
      <c r="C29" s="2" t="s">
        <v>9</v>
      </c>
      <c r="D29" s="2">
        <v>1</v>
      </c>
      <c r="E29" s="2">
        <v>2</v>
      </c>
      <c r="F29" s="10" t="s">
        <v>73</v>
      </c>
    </row>
    <row r="30" spans="1:6" ht="15.75" customHeight="1" x14ac:dyDescent="0.2">
      <c r="B30" s="2"/>
      <c r="C30" s="2"/>
      <c r="D30" s="2">
        <v>2</v>
      </c>
      <c r="E30" s="2">
        <v>2</v>
      </c>
      <c r="F30" s="10" t="s">
        <v>74</v>
      </c>
    </row>
    <row r="31" spans="1:6" ht="15.75" customHeight="1" x14ac:dyDescent="0.2">
      <c r="B31" s="2"/>
      <c r="C31" s="2"/>
      <c r="D31" s="2"/>
      <c r="E31" s="2"/>
      <c r="F31" s="2"/>
    </row>
    <row r="33" spans="1:6" ht="15.75" customHeight="1" x14ac:dyDescent="0.2">
      <c r="A33" s="2">
        <v>3</v>
      </c>
      <c r="B33" s="2" t="s">
        <v>6</v>
      </c>
      <c r="C33" s="2" t="s">
        <v>7</v>
      </c>
      <c r="D33" s="2">
        <v>1</v>
      </c>
      <c r="E33" s="2">
        <v>3</v>
      </c>
      <c r="F33" s="10" t="s">
        <v>75</v>
      </c>
    </row>
    <row r="34" spans="1:6" ht="15.75" customHeight="1" x14ac:dyDescent="0.2">
      <c r="B34" s="2"/>
      <c r="C34" s="2"/>
      <c r="D34" s="2">
        <v>2</v>
      </c>
      <c r="E34" s="2">
        <v>3</v>
      </c>
      <c r="F34" s="10" t="s">
        <v>76</v>
      </c>
    </row>
    <row r="35" spans="1:6" ht="15.75" customHeight="1" x14ac:dyDescent="0.2">
      <c r="B35" s="2"/>
      <c r="C35" s="2"/>
      <c r="D35" s="2"/>
      <c r="E35" s="2"/>
      <c r="F35" s="2"/>
    </row>
    <row r="37" spans="1:6" ht="15.75" customHeight="1" x14ac:dyDescent="0.2">
      <c r="A37" s="2">
        <v>4</v>
      </c>
      <c r="B37" s="2" t="s">
        <v>6</v>
      </c>
      <c r="C37" s="2" t="s">
        <v>9</v>
      </c>
      <c r="D37" s="2">
        <v>1</v>
      </c>
      <c r="E37" s="2">
        <v>4</v>
      </c>
      <c r="F37" s="10" t="s">
        <v>77</v>
      </c>
    </row>
    <row r="38" spans="1:6" ht="15.75" customHeight="1" x14ac:dyDescent="0.2">
      <c r="B38" s="2"/>
      <c r="C38" s="2"/>
      <c r="D38" s="2">
        <v>2</v>
      </c>
      <c r="E38" s="2">
        <v>4</v>
      </c>
      <c r="F38" s="10" t="s">
        <v>78</v>
      </c>
    </row>
    <row r="39" spans="1:6" ht="15.75" customHeight="1" x14ac:dyDescent="0.2">
      <c r="B39" s="2"/>
      <c r="C39" s="2"/>
      <c r="D39" s="2"/>
      <c r="E39" s="2"/>
      <c r="F39" s="2"/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R7" sqref="R7:R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3.85546875" style="10" bestFit="1" customWidth="1"/>
    <col min="9" max="16" width="10.5703125" style="10" customWidth="1"/>
    <col min="17" max="19" width="10.28515625" style="10" customWidth="1"/>
    <col min="20" max="20" width="12.42578125" style="10" customWidth="1"/>
    <col min="21" max="21" width="20.42578125" style="23" bestFit="1" customWidth="1"/>
    <col min="22" max="22" width="20.42578125" style="23" customWidth="1"/>
    <col min="23" max="23" width="6.140625" style="10" customWidth="1"/>
    <col min="24" max="16384" width="14.42578125" style="10"/>
  </cols>
  <sheetData>
    <row r="1" spans="1:24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4" ht="15.75" customHeight="1" x14ac:dyDescent="0.2">
      <c r="A2" s="10" t="s">
        <v>14</v>
      </c>
      <c r="B2" s="22" t="s">
        <v>415</v>
      </c>
      <c r="C2" s="25"/>
      <c r="D2" s="25"/>
      <c r="E2" s="25"/>
      <c r="F2" s="25"/>
    </row>
    <row r="3" spans="1:24" ht="15.75" customHeight="1" x14ac:dyDescent="0.2">
      <c r="A3" s="10" t="s">
        <v>15</v>
      </c>
      <c r="B3" s="22" t="s">
        <v>185</v>
      </c>
      <c r="C3" s="25"/>
      <c r="D3" s="25"/>
      <c r="E3" s="25"/>
      <c r="F3" s="25"/>
    </row>
    <row r="4" spans="1:24" ht="15.75" customHeight="1" x14ac:dyDescent="0.2">
      <c r="A4" s="10" t="s">
        <v>17</v>
      </c>
      <c r="B4" s="34" t="s">
        <v>182</v>
      </c>
      <c r="C4" s="25"/>
      <c r="D4" s="25"/>
      <c r="E4" s="25"/>
      <c r="F4" s="25"/>
      <c r="U4" s="23" t="s">
        <v>155</v>
      </c>
    </row>
    <row r="5" spans="1:24" ht="15.75" customHeight="1" x14ac:dyDescent="0.2">
      <c r="A5" s="10" t="s">
        <v>18</v>
      </c>
      <c r="B5" s="22" t="s">
        <v>171</v>
      </c>
      <c r="C5" s="25"/>
      <c r="D5" s="25"/>
      <c r="E5" s="25"/>
      <c r="F5" s="25"/>
    </row>
    <row r="6" spans="1:24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O6" s="10" t="s">
        <v>28</v>
      </c>
      <c r="P6" s="10" t="s">
        <v>29</v>
      </c>
      <c r="Q6" s="10" t="s">
        <v>30</v>
      </c>
      <c r="R6" s="10" t="s">
        <v>203</v>
      </c>
      <c r="S6" s="10" t="s">
        <v>31</v>
      </c>
      <c r="T6" s="10" t="s">
        <v>37</v>
      </c>
      <c r="U6" s="10" t="s">
        <v>135</v>
      </c>
      <c r="V6" s="10" t="s">
        <v>152</v>
      </c>
      <c r="X6" s="10" t="s">
        <v>14</v>
      </c>
    </row>
    <row r="7" spans="1:24" ht="15.75" customHeight="1" x14ac:dyDescent="0.2">
      <c r="A7" s="10" t="s">
        <v>71</v>
      </c>
      <c r="B7" s="25">
        <v>5</v>
      </c>
      <c r="C7" s="25" t="s">
        <v>8</v>
      </c>
      <c r="D7" s="23">
        <v>680</v>
      </c>
      <c r="E7" s="25">
        <v>2</v>
      </c>
      <c r="F7" s="25">
        <v>1</v>
      </c>
      <c r="G7" s="10" t="s">
        <v>177</v>
      </c>
      <c r="H7" s="10" t="s">
        <v>38</v>
      </c>
      <c r="I7" s="10">
        <v>3722</v>
      </c>
      <c r="J7" s="10">
        <v>0</v>
      </c>
      <c r="K7" s="10">
        <v>284</v>
      </c>
      <c r="L7" s="10">
        <v>258</v>
      </c>
      <c r="M7" s="10">
        <f t="shared" ref="M7:M14" si="0">K7-L7</f>
        <v>26</v>
      </c>
      <c r="N7" s="10">
        <v>0</v>
      </c>
      <c r="O7" s="10">
        <v>0</v>
      </c>
      <c r="P7" s="10">
        <f>N7-O7</f>
        <v>0</v>
      </c>
      <c r="Q7" s="10">
        <f t="shared" ref="Q7:Q14" si="1">I7+J7</f>
        <v>3722</v>
      </c>
      <c r="R7" s="10">
        <v>0</v>
      </c>
      <c r="S7" s="10">
        <f t="shared" ref="S7:S14" si="2">M7+P7</f>
        <v>26</v>
      </c>
      <c r="T7" s="35">
        <f t="shared" ref="T7:T14" si="3">Q7/S7</f>
        <v>143.15384615384616</v>
      </c>
      <c r="U7" s="10">
        <v>617</v>
      </c>
      <c r="V7" s="10">
        <v>616</v>
      </c>
      <c r="W7" s="35"/>
    </row>
    <row r="8" spans="1:24" ht="15.75" customHeight="1" x14ac:dyDescent="0.2">
      <c r="A8" s="10" t="s">
        <v>72</v>
      </c>
      <c r="B8" s="25">
        <v>5</v>
      </c>
      <c r="C8" s="25" t="s">
        <v>8</v>
      </c>
      <c r="D8" s="23">
        <v>506</v>
      </c>
      <c r="E8" s="25">
        <v>2</v>
      </c>
      <c r="F8" s="25">
        <v>2</v>
      </c>
      <c r="G8" s="10" t="s">
        <v>38</v>
      </c>
      <c r="H8" s="10" t="s">
        <v>177</v>
      </c>
      <c r="I8" s="10">
        <v>0</v>
      </c>
      <c r="J8" s="10">
        <v>2604</v>
      </c>
      <c r="K8" s="10">
        <v>0</v>
      </c>
      <c r="L8" s="10">
        <v>0</v>
      </c>
      <c r="M8" s="10">
        <f t="shared" si="0"/>
        <v>0</v>
      </c>
      <c r="N8" s="10">
        <v>278</v>
      </c>
      <c r="O8" s="10">
        <v>259</v>
      </c>
      <c r="P8" s="10">
        <f t="shared" ref="P8:P14" si="4">N8-O8</f>
        <v>19</v>
      </c>
      <c r="Q8" s="10">
        <f t="shared" si="1"/>
        <v>2604</v>
      </c>
      <c r="R8" s="10">
        <v>0</v>
      </c>
      <c r="S8" s="10">
        <f t="shared" si="2"/>
        <v>19</v>
      </c>
      <c r="T8" s="35">
        <f t="shared" si="3"/>
        <v>137.05263157894737</v>
      </c>
      <c r="U8" s="10">
        <v>625</v>
      </c>
      <c r="V8" s="10">
        <v>619</v>
      </c>
      <c r="W8" s="35"/>
      <c r="X8" s="10" t="s">
        <v>250</v>
      </c>
    </row>
    <row r="9" spans="1:24" ht="15.75" customHeight="1" x14ac:dyDescent="0.2">
      <c r="A9" s="10" t="s">
        <v>73</v>
      </c>
      <c r="B9" s="25">
        <v>6</v>
      </c>
      <c r="C9" s="25" t="s">
        <v>8</v>
      </c>
      <c r="D9" s="23">
        <v>520</v>
      </c>
      <c r="E9" s="25">
        <v>3</v>
      </c>
      <c r="F9" s="25">
        <v>1</v>
      </c>
      <c r="G9" s="10" t="s">
        <v>178</v>
      </c>
      <c r="H9" s="10" t="s">
        <v>38</v>
      </c>
      <c r="I9" s="10">
        <v>2826</v>
      </c>
      <c r="J9" s="10">
        <v>0</v>
      </c>
      <c r="K9" s="10">
        <v>286</v>
      </c>
      <c r="L9" s="10">
        <v>263</v>
      </c>
      <c r="M9" s="10">
        <f t="shared" si="0"/>
        <v>23</v>
      </c>
      <c r="N9" s="10">
        <v>0</v>
      </c>
      <c r="O9" s="10">
        <v>0</v>
      </c>
      <c r="P9" s="10">
        <f t="shared" si="4"/>
        <v>0</v>
      </c>
      <c r="Q9" s="10">
        <f t="shared" si="1"/>
        <v>2826</v>
      </c>
      <c r="R9" s="10">
        <v>0</v>
      </c>
      <c r="S9" s="10">
        <f t="shared" si="2"/>
        <v>23</v>
      </c>
      <c r="T9" s="35">
        <f t="shared" si="3"/>
        <v>122.8695652173913</v>
      </c>
      <c r="U9" s="8">
        <v>635</v>
      </c>
      <c r="V9" s="8">
        <v>592</v>
      </c>
      <c r="W9" s="35"/>
    </row>
    <row r="10" spans="1:24" ht="15.75" customHeight="1" x14ac:dyDescent="0.2">
      <c r="A10" s="10" t="s">
        <v>74</v>
      </c>
      <c r="B10" s="25">
        <v>6</v>
      </c>
      <c r="C10" s="25" t="s">
        <v>8</v>
      </c>
      <c r="D10" s="23">
        <v>520</v>
      </c>
      <c r="E10" s="25">
        <v>3</v>
      </c>
      <c r="F10" s="25">
        <v>2</v>
      </c>
      <c r="G10" s="10" t="s">
        <v>38</v>
      </c>
      <c r="H10" s="10" t="s">
        <v>178</v>
      </c>
      <c r="I10" s="10">
        <v>0</v>
      </c>
      <c r="J10" s="10">
        <v>2952</v>
      </c>
      <c r="K10" s="10">
        <v>0</v>
      </c>
      <c r="L10" s="10">
        <v>0</v>
      </c>
      <c r="M10" s="10">
        <f t="shared" si="0"/>
        <v>0</v>
      </c>
      <c r="N10" s="10">
        <v>277</v>
      </c>
      <c r="O10" s="10">
        <v>258</v>
      </c>
      <c r="P10" s="10">
        <f t="shared" si="4"/>
        <v>19</v>
      </c>
      <c r="Q10" s="10">
        <f t="shared" si="1"/>
        <v>2952</v>
      </c>
      <c r="R10" s="10">
        <v>4</v>
      </c>
      <c r="S10" s="10">
        <f t="shared" si="2"/>
        <v>19</v>
      </c>
      <c r="T10" s="35">
        <f t="shared" si="3"/>
        <v>155.36842105263159</v>
      </c>
      <c r="U10" s="8">
        <v>611</v>
      </c>
      <c r="V10" s="8">
        <v>625</v>
      </c>
      <c r="W10" s="35"/>
      <c r="X10" s="10" t="s">
        <v>251</v>
      </c>
    </row>
    <row r="11" spans="1:24" ht="15.75" customHeight="1" x14ac:dyDescent="0.2">
      <c r="A11" s="10" t="s">
        <v>75</v>
      </c>
      <c r="B11" s="25">
        <v>7</v>
      </c>
      <c r="C11" s="25" t="s">
        <v>6</v>
      </c>
      <c r="D11" s="23">
        <v>518</v>
      </c>
      <c r="E11" s="25">
        <v>4</v>
      </c>
      <c r="F11" s="25">
        <v>1</v>
      </c>
      <c r="G11" s="10" t="s">
        <v>177</v>
      </c>
      <c r="H11" s="10" t="s">
        <v>38</v>
      </c>
      <c r="I11" s="10">
        <v>2037</v>
      </c>
      <c r="J11" s="10">
        <v>0</v>
      </c>
      <c r="K11" s="10">
        <v>258</v>
      </c>
      <c r="L11" s="10">
        <v>247</v>
      </c>
      <c r="M11" s="10">
        <f t="shared" si="0"/>
        <v>11</v>
      </c>
      <c r="N11" s="10">
        <v>0</v>
      </c>
      <c r="O11" s="10">
        <v>0</v>
      </c>
      <c r="P11" s="10">
        <f t="shared" si="4"/>
        <v>0</v>
      </c>
      <c r="Q11" s="10">
        <f t="shared" si="1"/>
        <v>2037</v>
      </c>
      <c r="R11" s="10">
        <v>0</v>
      </c>
      <c r="S11" s="10">
        <f t="shared" si="2"/>
        <v>11</v>
      </c>
      <c r="T11" s="35">
        <f t="shared" si="3"/>
        <v>185.18181818181819</v>
      </c>
      <c r="U11" s="8">
        <v>626</v>
      </c>
      <c r="V11" s="8">
        <v>594</v>
      </c>
      <c r="W11" s="35"/>
    </row>
    <row r="12" spans="1:24" ht="15.75" customHeight="1" x14ac:dyDescent="0.2">
      <c r="A12" s="10" t="s">
        <v>76</v>
      </c>
      <c r="B12" s="25">
        <v>7</v>
      </c>
      <c r="C12" s="25" t="s">
        <v>6</v>
      </c>
      <c r="D12" s="23">
        <v>518</v>
      </c>
      <c r="E12" s="25">
        <v>4</v>
      </c>
      <c r="F12" s="25">
        <v>2</v>
      </c>
      <c r="G12" s="10" t="s">
        <v>38</v>
      </c>
      <c r="H12" s="10" t="s">
        <v>177</v>
      </c>
      <c r="I12" s="10">
        <v>0</v>
      </c>
      <c r="J12" s="10">
        <v>2933</v>
      </c>
      <c r="K12" s="10">
        <v>0</v>
      </c>
      <c r="L12" s="10">
        <v>0</v>
      </c>
      <c r="M12" s="10">
        <f t="shared" si="0"/>
        <v>0</v>
      </c>
      <c r="N12" s="10">
        <v>259</v>
      </c>
      <c r="O12" s="10">
        <v>233</v>
      </c>
      <c r="P12" s="10">
        <f t="shared" si="4"/>
        <v>26</v>
      </c>
      <c r="Q12" s="10">
        <f t="shared" si="1"/>
        <v>2933</v>
      </c>
      <c r="R12" s="10">
        <v>0</v>
      </c>
      <c r="S12" s="10">
        <f t="shared" si="2"/>
        <v>26</v>
      </c>
      <c r="T12" s="35">
        <f t="shared" si="3"/>
        <v>112.80769230769231</v>
      </c>
      <c r="U12" s="8">
        <v>602</v>
      </c>
      <c r="V12" s="8">
        <v>627</v>
      </c>
      <c r="W12" s="35"/>
    </row>
    <row r="13" spans="1:24" ht="15.75" customHeight="1" x14ac:dyDescent="0.2">
      <c r="A13" s="10" t="s">
        <v>77</v>
      </c>
      <c r="B13" s="25">
        <v>8</v>
      </c>
      <c r="C13" s="25" t="s">
        <v>6</v>
      </c>
      <c r="D13" s="23">
        <v>513</v>
      </c>
      <c r="E13" s="25">
        <v>1</v>
      </c>
      <c r="F13" s="25">
        <v>1</v>
      </c>
      <c r="G13" s="10" t="s">
        <v>178</v>
      </c>
      <c r="H13" s="10" t="s">
        <v>38</v>
      </c>
      <c r="I13" s="10">
        <v>2504</v>
      </c>
      <c r="J13" s="10">
        <v>0</v>
      </c>
      <c r="K13" s="10">
        <v>309</v>
      </c>
      <c r="L13" s="10">
        <v>286</v>
      </c>
      <c r="M13" s="10">
        <f t="shared" si="0"/>
        <v>23</v>
      </c>
      <c r="N13" s="10">
        <v>0</v>
      </c>
      <c r="O13" s="10">
        <v>0</v>
      </c>
      <c r="P13" s="10">
        <f t="shared" si="4"/>
        <v>0</v>
      </c>
      <c r="Q13" s="10">
        <f t="shared" si="1"/>
        <v>2504</v>
      </c>
      <c r="R13" s="10">
        <v>0</v>
      </c>
      <c r="S13" s="10">
        <f t="shared" si="2"/>
        <v>23</v>
      </c>
      <c r="T13" s="35">
        <f t="shared" si="3"/>
        <v>108.8695652173913</v>
      </c>
      <c r="U13" s="33">
        <v>614</v>
      </c>
      <c r="V13" s="8">
        <v>602</v>
      </c>
      <c r="W13" s="35"/>
    </row>
    <row r="14" spans="1:24" ht="15.75" customHeight="1" x14ac:dyDescent="0.2">
      <c r="A14" s="10" t="s">
        <v>78</v>
      </c>
      <c r="B14" s="25">
        <v>8</v>
      </c>
      <c r="C14" s="25" t="s">
        <v>6</v>
      </c>
      <c r="D14" s="23">
        <v>533</v>
      </c>
      <c r="E14" s="25">
        <v>1</v>
      </c>
      <c r="F14" s="25">
        <v>2</v>
      </c>
      <c r="G14" s="10" t="s">
        <v>38</v>
      </c>
      <c r="H14" s="10" t="s">
        <v>178</v>
      </c>
      <c r="I14" s="10">
        <v>0</v>
      </c>
      <c r="J14" s="10">
        <v>3486</v>
      </c>
      <c r="K14" s="10">
        <v>0</v>
      </c>
      <c r="L14" s="10">
        <v>0</v>
      </c>
      <c r="M14" s="10">
        <f t="shared" si="0"/>
        <v>0</v>
      </c>
      <c r="N14" s="10">
        <v>305</v>
      </c>
      <c r="O14" s="10">
        <v>277</v>
      </c>
      <c r="P14" s="10">
        <f t="shared" si="4"/>
        <v>28</v>
      </c>
      <c r="Q14" s="10">
        <f t="shared" si="1"/>
        <v>3486</v>
      </c>
      <c r="R14" s="10">
        <v>0</v>
      </c>
      <c r="S14" s="10">
        <f t="shared" si="2"/>
        <v>28</v>
      </c>
      <c r="T14" s="35">
        <f t="shared" si="3"/>
        <v>124.5</v>
      </c>
      <c r="U14" s="8">
        <v>608</v>
      </c>
      <c r="V14" s="8">
        <v>615</v>
      </c>
      <c r="W14" s="35"/>
    </row>
    <row r="15" spans="1:24" ht="15.75" customHeight="1" x14ac:dyDescent="0.2">
      <c r="B15" s="25"/>
      <c r="C15" s="25"/>
      <c r="D15" s="25"/>
      <c r="E15" s="25"/>
      <c r="F15" s="25"/>
      <c r="T15" s="35"/>
      <c r="U15" s="8"/>
      <c r="V15" s="8"/>
      <c r="W15" s="35"/>
    </row>
    <row r="16" spans="1:24" ht="15.75" customHeight="1" x14ac:dyDescent="0.2">
      <c r="B16" s="25"/>
      <c r="C16" s="25"/>
      <c r="D16" s="25"/>
      <c r="E16" s="25"/>
      <c r="F16" s="25"/>
      <c r="T16" s="35"/>
      <c r="U16" s="8"/>
      <c r="V16" s="8"/>
      <c r="W16" s="35"/>
    </row>
    <row r="17" spans="1:23" ht="15.75" customHeight="1" x14ac:dyDescent="0.2">
      <c r="B17" s="25"/>
      <c r="C17" s="25"/>
      <c r="D17" s="25"/>
      <c r="E17" s="25"/>
      <c r="F17" s="25"/>
      <c r="T17" s="35"/>
      <c r="U17" s="8"/>
      <c r="V17" s="8"/>
      <c r="W17" s="35"/>
    </row>
    <row r="18" spans="1:23" ht="15.75" customHeight="1" x14ac:dyDescent="0.2">
      <c r="B18" s="25"/>
      <c r="C18" s="25"/>
      <c r="D18" s="25"/>
      <c r="E18" s="25"/>
      <c r="F18" s="25"/>
      <c r="T18" s="35"/>
      <c r="U18" s="8"/>
      <c r="V18" s="8"/>
      <c r="W18" s="35"/>
    </row>
    <row r="20" spans="1:23" ht="15.75" customHeight="1" x14ac:dyDescent="0.2">
      <c r="A20" s="10" t="s">
        <v>35</v>
      </c>
    </row>
    <row r="21" spans="1:23" ht="15.75" customHeight="1" x14ac:dyDescent="0.2">
      <c r="A21" s="10" t="s">
        <v>173</v>
      </c>
    </row>
    <row r="22" spans="1:23" ht="15.75" customHeight="1" x14ac:dyDescent="0.2">
      <c r="A22" s="10" t="s">
        <v>174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R7" sqref="R7:R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4" style="10" bestFit="1" customWidth="1"/>
    <col min="9" max="16" width="10.5703125" style="10" customWidth="1"/>
    <col min="17" max="19" width="10.28515625" style="10" customWidth="1"/>
    <col min="20" max="20" width="12.42578125" style="10" customWidth="1"/>
    <col min="21" max="21" width="20.42578125" style="23" bestFit="1" customWidth="1"/>
    <col min="22" max="22" width="20.42578125" style="23" customWidth="1"/>
    <col min="23" max="16384" width="14.42578125" style="10"/>
  </cols>
  <sheetData>
    <row r="1" spans="1:23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3" ht="15.75" customHeight="1" x14ac:dyDescent="0.2">
      <c r="A2" s="10" t="s">
        <v>14</v>
      </c>
      <c r="B2" s="22" t="s">
        <v>415</v>
      </c>
      <c r="C2" s="25"/>
      <c r="D2" s="25"/>
      <c r="E2" s="25"/>
      <c r="F2" s="25"/>
    </row>
    <row r="3" spans="1:23" ht="15.75" customHeight="1" x14ac:dyDescent="0.2">
      <c r="A3" s="10" t="s">
        <v>15</v>
      </c>
      <c r="B3" s="22" t="s">
        <v>186</v>
      </c>
      <c r="C3" s="25"/>
      <c r="D3" s="25"/>
      <c r="E3" s="25"/>
      <c r="F3" s="25"/>
    </row>
    <row r="4" spans="1:23" ht="15.75" customHeight="1" x14ac:dyDescent="0.2">
      <c r="A4" s="10" t="s">
        <v>17</v>
      </c>
      <c r="B4" s="34" t="s">
        <v>183</v>
      </c>
      <c r="C4" s="25"/>
      <c r="D4" s="25"/>
      <c r="E4" s="25"/>
      <c r="F4" s="25"/>
      <c r="U4" s="23" t="s">
        <v>155</v>
      </c>
    </row>
    <row r="5" spans="1:23" ht="15.75" customHeight="1" x14ac:dyDescent="0.2">
      <c r="A5" s="10" t="s">
        <v>18</v>
      </c>
      <c r="B5" s="22" t="s">
        <v>171</v>
      </c>
      <c r="C5" s="25"/>
      <c r="D5" s="25"/>
      <c r="E5" s="25"/>
      <c r="F5" s="25"/>
    </row>
    <row r="6" spans="1:23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O6" s="10" t="s">
        <v>28</v>
      </c>
      <c r="P6" s="10" t="s">
        <v>29</v>
      </c>
      <c r="Q6" s="10" t="s">
        <v>30</v>
      </c>
      <c r="R6" s="10" t="s">
        <v>203</v>
      </c>
      <c r="S6" s="10" t="s">
        <v>31</v>
      </c>
      <c r="T6" s="10" t="s">
        <v>37</v>
      </c>
      <c r="U6" s="10" t="s">
        <v>135</v>
      </c>
      <c r="V6" s="10" t="s">
        <v>152</v>
      </c>
      <c r="W6" s="10" t="s">
        <v>14</v>
      </c>
    </row>
    <row r="7" spans="1:23" ht="15.75" customHeight="1" x14ac:dyDescent="0.2">
      <c r="A7" s="10" t="s">
        <v>71</v>
      </c>
      <c r="B7" s="25">
        <v>5</v>
      </c>
      <c r="C7" s="25" t="s">
        <v>8</v>
      </c>
      <c r="D7" s="25">
        <v>685</v>
      </c>
      <c r="E7" s="25">
        <v>4</v>
      </c>
      <c r="F7" s="25">
        <v>1</v>
      </c>
      <c r="G7" s="10" t="s">
        <v>38</v>
      </c>
      <c r="H7" s="10" t="s">
        <v>179</v>
      </c>
      <c r="I7" s="10">
        <v>0</v>
      </c>
      <c r="J7" s="10">
        <v>2888</v>
      </c>
      <c r="K7" s="10">
        <v>0</v>
      </c>
      <c r="L7" s="10">
        <v>0</v>
      </c>
      <c r="M7" s="10">
        <f t="shared" ref="M7:M14" si="0">K7-L7</f>
        <v>0</v>
      </c>
      <c r="N7" s="10">
        <v>278</v>
      </c>
      <c r="O7" s="10">
        <v>251</v>
      </c>
      <c r="P7" s="10">
        <f>N7-O7</f>
        <v>27</v>
      </c>
      <c r="Q7" s="10">
        <f>I7+J7</f>
        <v>2888</v>
      </c>
      <c r="R7" s="10">
        <v>1</v>
      </c>
      <c r="S7" s="10">
        <f>M7+P7</f>
        <v>27</v>
      </c>
      <c r="T7" s="35">
        <f>Q7/S7</f>
        <v>106.96296296296296</v>
      </c>
      <c r="U7" s="10">
        <v>567</v>
      </c>
      <c r="V7" s="10">
        <v>585</v>
      </c>
    </row>
    <row r="8" spans="1:23" ht="15.75" customHeight="1" x14ac:dyDescent="0.2">
      <c r="A8" s="10" t="s">
        <v>72</v>
      </c>
      <c r="B8" s="25">
        <v>5</v>
      </c>
      <c r="C8" s="25" t="s">
        <v>8</v>
      </c>
      <c r="D8" s="25">
        <v>508</v>
      </c>
      <c r="E8" s="25">
        <v>4</v>
      </c>
      <c r="F8" s="25">
        <v>2</v>
      </c>
      <c r="G8" s="10" t="s">
        <v>179</v>
      </c>
      <c r="H8" s="10" t="s">
        <v>38</v>
      </c>
      <c r="I8" s="10">
        <v>1588</v>
      </c>
      <c r="J8" s="10">
        <v>0</v>
      </c>
      <c r="K8" s="10">
        <v>283</v>
      </c>
      <c r="L8" s="10">
        <v>268</v>
      </c>
      <c r="M8" s="10">
        <f t="shared" si="0"/>
        <v>15</v>
      </c>
      <c r="N8" s="10">
        <v>0</v>
      </c>
      <c r="O8" s="10">
        <v>0</v>
      </c>
      <c r="P8" s="10">
        <f t="shared" ref="P8:P14" si="1">N8-O8</f>
        <v>0</v>
      </c>
      <c r="Q8" s="10">
        <f t="shared" ref="Q8:Q14" si="2">I8+J8</f>
        <v>1588</v>
      </c>
      <c r="R8" s="10">
        <v>0</v>
      </c>
      <c r="S8" s="10">
        <f t="shared" ref="S8:S14" si="3">M8+P8</f>
        <v>15</v>
      </c>
      <c r="T8" s="35">
        <f t="shared" ref="T8:T14" si="4">Q8/S8</f>
        <v>105.86666666666666</v>
      </c>
      <c r="U8" s="10">
        <v>588</v>
      </c>
      <c r="V8" s="10">
        <v>595</v>
      </c>
      <c r="W8" s="10" t="s">
        <v>277</v>
      </c>
    </row>
    <row r="9" spans="1:23" ht="15.75" customHeight="1" x14ac:dyDescent="0.2">
      <c r="A9" s="10" t="s">
        <v>73</v>
      </c>
      <c r="B9" s="25">
        <v>6</v>
      </c>
      <c r="C9" s="25" t="s">
        <v>8</v>
      </c>
      <c r="D9" s="25">
        <v>524</v>
      </c>
      <c r="E9" s="25">
        <v>1</v>
      </c>
      <c r="F9" s="25">
        <v>1</v>
      </c>
      <c r="G9" s="10" t="s">
        <v>38</v>
      </c>
      <c r="H9" s="10" t="s">
        <v>180</v>
      </c>
      <c r="I9" s="10">
        <v>0</v>
      </c>
      <c r="J9" s="10">
        <v>1161</v>
      </c>
      <c r="K9" s="10">
        <v>0</v>
      </c>
      <c r="L9" s="10">
        <v>0</v>
      </c>
      <c r="M9" s="10">
        <f t="shared" si="0"/>
        <v>0</v>
      </c>
      <c r="N9" s="10">
        <v>252</v>
      </c>
      <c r="O9" s="10">
        <v>235</v>
      </c>
      <c r="P9" s="10">
        <f t="shared" si="1"/>
        <v>17</v>
      </c>
      <c r="Q9" s="10">
        <f t="shared" si="2"/>
        <v>1161</v>
      </c>
      <c r="R9" s="10">
        <v>1</v>
      </c>
      <c r="S9" s="10">
        <f t="shared" si="3"/>
        <v>17</v>
      </c>
      <c r="T9" s="35">
        <f t="shared" si="4"/>
        <v>68.294117647058826</v>
      </c>
      <c r="U9" s="8">
        <v>602</v>
      </c>
      <c r="V9" s="8">
        <v>606</v>
      </c>
    </row>
    <row r="10" spans="1:23" ht="15.75" customHeight="1" x14ac:dyDescent="0.2">
      <c r="A10" s="10" t="s">
        <v>74</v>
      </c>
      <c r="B10" s="25">
        <v>6</v>
      </c>
      <c r="C10" s="25" t="s">
        <v>8</v>
      </c>
      <c r="D10" s="25">
        <v>523</v>
      </c>
      <c r="E10" s="25">
        <v>1</v>
      </c>
      <c r="F10" s="25">
        <v>2</v>
      </c>
      <c r="G10" s="10" t="s">
        <v>180</v>
      </c>
      <c r="H10" s="10" t="s">
        <v>38</v>
      </c>
      <c r="I10" s="10">
        <v>2289</v>
      </c>
      <c r="J10" s="10">
        <v>0</v>
      </c>
      <c r="K10" s="10">
        <v>273</v>
      </c>
      <c r="L10" s="10">
        <v>255</v>
      </c>
      <c r="M10" s="10">
        <f t="shared" si="0"/>
        <v>18</v>
      </c>
      <c r="N10" s="10">
        <v>0</v>
      </c>
      <c r="O10" s="10">
        <v>0</v>
      </c>
      <c r="P10" s="10">
        <f t="shared" si="1"/>
        <v>0</v>
      </c>
      <c r="Q10" s="10">
        <f t="shared" si="2"/>
        <v>2289</v>
      </c>
      <c r="R10" s="10">
        <v>0</v>
      </c>
      <c r="S10" s="10">
        <f t="shared" si="3"/>
        <v>18</v>
      </c>
      <c r="T10" s="35">
        <f t="shared" si="4"/>
        <v>127.16666666666667</v>
      </c>
      <c r="U10" s="8">
        <v>629</v>
      </c>
      <c r="V10" s="8">
        <v>629</v>
      </c>
    </row>
    <row r="11" spans="1:23" ht="15.75" customHeight="1" x14ac:dyDescent="0.2">
      <c r="A11" s="10" t="s">
        <v>75</v>
      </c>
      <c r="B11" s="25">
        <v>7</v>
      </c>
      <c r="C11" s="25" t="s">
        <v>6</v>
      </c>
      <c r="D11" s="25">
        <v>516</v>
      </c>
      <c r="E11" s="25">
        <v>2</v>
      </c>
      <c r="F11" s="25">
        <v>1</v>
      </c>
      <c r="G11" s="10" t="s">
        <v>38</v>
      </c>
      <c r="H11" s="10" t="s">
        <v>179</v>
      </c>
      <c r="I11" s="10">
        <v>0</v>
      </c>
      <c r="J11" s="10">
        <v>3347</v>
      </c>
      <c r="K11" s="10">
        <v>0</v>
      </c>
      <c r="L11" s="10">
        <v>0</v>
      </c>
      <c r="M11" s="10">
        <f t="shared" si="0"/>
        <v>0</v>
      </c>
      <c r="N11" s="10">
        <v>301</v>
      </c>
      <c r="O11" s="10">
        <v>278</v>
      </c>
      <c r="P11" s="10">
        <f t="shared" si="1"/>
        <v>23</v>
      </c>
      <c r="Q11" s="10">
        <f t="shared" si="2"/>
        <v>3347</v>
      </c>
      <c r="R11" s="10">
        <v>1</v>
      </c>
      <c r="S11" s="10">
        <f t="shared" si="3"/>
        <v>23</v>
      </c>
      <c r="T11" s="35">
        <f t="shared" si="4"/>
        <v>145.52173913043478</v>
      </c>
      <c r="U11" s="8">
        <v>632</v>
      </c>
      <c r="V11" s="8">
        <v>596</v>
      </c>
      <c r="W11" s="10" t="s">
        <v>266</v>
      </c>
    </row>
    <row r="12" spans="1:23" ht="15.75" customHeight="1" x14ac:dyDescent="0.2">
      <c r="A12" s="10" t="s">
        <v>76</v>
      </c>
      <c r="B12" s="25">
        <v>7</v>
      </c>
      <c r="C12" s="25" t="s">
        <v>6</v>
      </c>
      <c r="D12" s="25">
        <v>515</v>
      </c>
      <c r="E12" s="25">
        <v>2</v>
      </c>
      <c r="F12" s="25">
        <v>2</v>
      </c>
      <c r="G12" s="10" t="s">
        <v>179</v>
      </c>
      <c r="H12" s="10" t="s">
        <v>38</v>
      </c>
      <c r="I12" s="10">
        <v>3174</v>
      </c>
      <c r="J12" s="10">
        <v>0</v>
      </c>
      <c r="K12" s="10">
        <v>309</v>
      </c>
      <c r="L12" s="10">
        <v>283</v>
      </c>
      <c r="M12" s="10">
        <f t="shared" si="0"/>
        <v>26</v>
      </c>
      <c r="N12" s="10">
        <v>0</v>
      </c>
      <c r="O12" s="10">
        <v>0</v>
      </c>
      <c r="P12" s="10">
        <f t="shared" si="1"/>
        <v>0</v>
      </c>
      <c r="Q12" s="10">
        <f t="shared" si="2"/>
        <v>3174</v>
      </c>
      <c r="R12" s="10">
        <v>0</v>
      </c>
      <c r="S12" s="10">
        <f t="shared" si="3"/>
        <v>26</v>
      </c>
      <c r="T12" s="35">
        <f t="shared" si="4"/>
        <v>122.07692307692308</v>
      </c>
      <c r="U12" s="8">
        <v>616</v>
      </c>
      <c r="V12" s="8">
        <v>612</v>
      </c>
    </row>
    <row r="13" spans="1:23" ht="15.75" customHeight="1" x14ac:dyDescent="0.2">
      <c r="A13" s="10" t="s">
        <v>77</v>
      </c>
      <c r="B13" s="25">
        <v>8</v>
      </c>
      <c r="C13" s="25" t="s">
        <v>6</v>
      </c>
      <c r="D13" s="25">
        <v>510</v>
      </c>
      <c r="E13" s="25">
        <v>3</v>
      </c>
      <c r="F13" s="25">
        <v>1</v>
      </c>
      <c r="G13" s="10" t="s">
        <v>38</v>
      </c>
      <c r="H13" s="10" t="s">
        <v>180</v>
      </c>
      <c r="I13" s="10">
        <v>0</v>
      </c>
      <c r="J13" s="10">
        <v>2516</v>
      </c>
      <c r="K13" s="10">
        <v>0</v>
      </c>
      <c r="L13" s="10">
        <v>0</v>
      </c>
      <c r="M13" s="10">
        <f t="shared" si="0"/>
        <v>0</v>
      </c>
      <c r="N13" s="10">
        <v>235</v>
      </c>
      <c r="O13" s="10">
        <v>211</v>
      </c>
      <c r="P13" s="10">
        <f t="shared" si="1"/>
        <v>24</v>
      </c>
      <c r="Q13" s="10">
        <f t="shared" si="2"/>
        <v>2516</v>
      </c>
      <c r="R13" s="10">
        <v>0</v>
      </c>
      <c r="S13" s="10">
        <f t="shared" si="3"/>
        <v>24</v>
      </c>
      <c r="T13" s="35">
        <f t="shared" si="4"/>
        <v>104.83333333333333</v>
      </c>
      <c r="U13" s="33">
        <v>610</v>
      </c>
      <c r="V13" s="8">
        <v>600</v>
      </c>
      <c r="W13" s="10" t="s">
        <v>284</v>
      </c>
    </row>
    <row r="14" spans="1:23" ht="15.75" customHeight="1" x14ac:dyDescent="0.2">
      <c r="A14" s="10" t="s">
        <v>78</v>
      </c>
      <c r="B14" s="25">
        <v>8</v>
      </c>
      <c r="C14" s="25" t="s">
        <v>6</v>
      </c>
      <c r="D14" s="25">
        <v>525</v>
      </c>
      <c r="E14" s="25">
        <v>3</v>
      </c>
      <c r="F14" s="25">
        <v>2</v>
      </c>
      <c r="G14" s="10" t="s">
        <v>180</v>
      </c>
      <c r="H14" s="10" t="s">
        <v>38</v>
      </c>
      <c r="I14" s="10">
        <v>1723</v>
      </c>
      <c r="J14" s="10">
        <v>0</v>
      </c>
      <c r="K14" s="10">
        <v>255</v>
      </c>
      <c r="L14" s="10">
        <v>243</v>
      </c>
      <c r="M14" s="10">
        <f t="shared" si="0"/>
        <v>12</v>
      </c>
      <c r="N14" s="10">
        <v>0</v>
      </c>
      <c r="O14" s="10">
        <v>0</v>
      </c>
      <c r="P14" s="10">
        <f t="shared" si="1"/>
        <v>0</v>
      </c>
      <c r="Q14" s="10">
        <f t="shared" si="2"/>
        <v>1723</v>
      </c>
      <c r="R14" s="10">
        <v>3</v>
      </c>
      <c r="S14" s="10">
        <f t="shared" si="3"/>
        <v>12</v>
      </c>
      <c r="T14" s="35">
        <f t="shared" si="4"/>
        <v>143.58333333333334</v>
      </c>
      <c r="U14" s="8">
        <v>587</v>
      </c>
      <c r="V14" s="8">
        <v>629</v>
      </c>
    </row>
    <row r="15" spans="1:23" ht="15.75" customHeight="1" x14ac:dyDescent="0.2">
      <c r="B15" s="25"/>
      <c r="C15" s="25"/>
      <c r="D15" s="25"/>
      <c r="E15" s="25"/>
      <c r="F15" s="25"/>
      <c r="T15" s="35"/>
      <c r="U15" s="8"/>
      <c r="V15" s="8"/>
    </row>
    <row r="16" spans="1:23" ht="15.75" customHeight="1" x14ac:dyDescent="0.2">
      <c r="B16" s="25"/>
      <c r="C16" s="25"/>
      <c r="D16" s="25"/>
      <c r="E16" s="25"/>
      <c r="F16" s="25"/>
      <c r="T16" s="35"/>
      <c r="U16" s="8"/>
      <c r="V16" s="8"/>
    </row>
    <row r="17" spans="1:22" ht="15.75" customHeight="1" x14ac:dyDescent="0.2">
      <c r="B17" s="25"/>
      <c r="C17" s="25"/>
      <c r="D17" s="25"/>
      <c r="E17" s="25"/>
      <c r="F17" s="25"/>
      <c r="T17" s="35"/>
      <c r="U17" s="8"/>
      <c r="V17" s="8"/>
    </row>
    <row r="18" spans="1:22" ht="15.75" customHeight="1" x14ac:dyDescent="0.2">
      <c r="B18" s="25"/>
      <c r="C18" s="25"/>
      <c r="D18" s="25"/>
      <c r="E18" s="25"/>
      <c r="F18" s="25"/>
      <c r="T18" s="35"/>
      <c r="U18" s="8"/>
      <c r="V18" s="8"/>
    </row>
    <row r="20" spans="1:22" ht="15.75" customHeight="1" x14ac:dyDescent="0.2">
      <c r="A20" s="10" t="s">
        <v>35</v>
      </c>
    </row>
    <row r="21" spans="1:22" ht="15.75" customHeight="1" x14ac:dyDescent="0.2">
      <c r="A21" s="10" t="s">
        <v>175</v>
      </c>
    </row>
    <row r="22" spans="1:22" ht="15.75" customHeight="1" x14ac:dyDescent="0.2">
      <c r="A22" s="10" t="s">
        <v>176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A7" sqref="A7:J14"/>
    </sheetView>
  </sheetViews>
  <sheetFormatPr defaultRowHeight="12.75" x14ac:dyDescent="0.2"/>
  <sheetData>
    <row r="1" spans="1:24" x14ac:dyDescent="0.2">
      <c r="A1" s="44" t="s">
        <v>13</v>
      </c>
      <c r="B1" s="22" t="s">
        <v>68</v>
      </c>
      <c r="C1" s="47"/>
      <c r="D1" s="47"/>
      <c r="E1" s="47"/>
      <c r="F1" s="4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1"/>
      <c r="V1" s="41"/>
      <c r="W1" s="44"/>
      <c r="X1" s="44"/>
    </row>
    <row r="2" spans="1:24" x14ac:dyDescent="0.2">
      <c r="A2" s="44" t="s">
        <v>14</v>
      </c>
      <c r="B2" s="22"/>
      <c r="C2" s="47"/>
      <c r="D2" s="47"/>
      <c r="E2" s="47"/>
      <c r="F2" s="4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1"/>
      <c r="V2" s="41"/>
      <c r="W2" s="44"/>
      <c r="X2" s="44"/>
    </row>
    <row r="3" spans="1:24" x14ac:dyDescent="0.2">
      <c r="A3" s="44" t="s">
        <v>15</v>
      </c>
      <c r="B3" s="22" t="s">
        <v>36</v>
      </c>
      <c r="C3" s="47"/>
      <c r="D3" s="47"/>
      <c r="E3" s="47"/>
      <c r="F3" s="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1"/>
      <c r="V3" s="41"/>
      <c r="W3" s="44"/>
      <c r="X3" s="44"/>
    </row>
    <row r="4" spans="1:24" x14ac:dyDescent="0.2">
      <c r="A4" s="44" t="s">
        <v>17</v>
      </c>
      <c r="B4" s="34" t="s">
        <v>170</v>
      </c>
      <c r="C4" s="47"/>
      <c r="D4" s="47"/>
      <c r="E4" s="47"/>
      <c r="F4" s="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1" t="s">
        <v>155</v>
      </c>
      <c r="V4" s="41"/>
      <c r="W4" s="44"/>
      <c r="X4" s="44"/>
    </row>
    <row r="5" spans="1:24" x14ac:dyDescent="0.2">
      <c r="A5" s="44" t="s">
        <v>18</v>
      </c>
      <c r="B5" s="22" t="s">
        <v>171</v>
      </c>
      <c r="C5" s="47"/>
      <c r="D5" s="47"/>
      <c r="E5" s="47"/>
      <c r="F5" s="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1"/>
      <c r="V5" s="41"/>
      <c r="W5" s="44"/>
      <c r="X5" s="44"/>
    </row>
    <row r="6" spans="1:24" x14ac:dyDescent="0.2">
      <c r="A6" s="44"/>
      <c r="B6" s="47" t="s">
        <v>11</v>
      </c>
      <c r="C6" s="47" t="s">
        <v>1</v>
      </c>
      <c r="D6" s="47" t="s">
        <v>19</v>
      </c>
      <c r="E6" s="47" t="s">
        <v>79</v>
      </c>
      <c r="F6" s="47" t="s">
        <v>4</v>
      </c>
      <c r="G6" s="44" t="s">
        <v>44</v>
      </c>
      <c r="H6" s="44" t="s">
        <v>45</v>
      </c>
      <c r="I6" s="44" t="s">
        <v>22</v>
      </c>
      <c r="J6" s="44" t="s">
        <v>23</v>
      </c>
      <c r="K6" s="44" t="s">
        <v>24</v>
      </c>
      <c r="L6" s="44" t="s">
        <v>25</v>
      </c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44" t="s">
        <v>203</v>
      </c>
      <c r="S6" s="44" t="s">
        <v>31</v>
      </c>
      <c r="T6" s="44" t="s">
        <v>37</v>
      </c>
      <c r="U6" s="44" t="s">
        <v>135</v>
      </c>
      <c r="V6" s="44" t="s">
        <v>152</v>
      </c>
      <c r="W6" s="44"/>
      <c r="X6" s="44" t="s">
        <v>14</v>
      </c>
    </row>
    <row r="7" spans="1:24" x14ac:dyDescent="0.2">
      <c r="A7" s="44" t="s">
        <v>71</v>
      </c>
      <c r="B7" s="47">
        <v>5</v>
      </c>
      <c r="C7" s="50" t="s">
        <v>6</v>
      </c>
      <c r="D7" s="47">
        <v>700</v>
      </c>
      <c r="E7" s="47">
        <v>1</v>
      </c>
      <c r="F7" s="47">
        <v>1</v>
      </c>
      <c r="G7" s="44" t="s">
        <v>177</v>
      </c>
      <c r="H7" s="44" t="s">
        <v>38</v>
      </c>
      <c r="I7" s="44">
        <v>3342</v>
      </c>
      <c r="J7" s="44">
        <v>0</v>
      </c>
      <c r="K7" s="44">
        <v>298</v>
      </c>
      <c r="L7" s="44">
        <v>269</v>
      </c>
      <c r="M7" s="44">
        <v>29</v>
      </c>
      <c r="N7" s="44">
        <v>0</v>
      </c>
      <c r="O7" s="44">
        <v>0</v>
      </c>
      <c r="P7" s="44">
        <v>0</v>
      </c>
      <c r="Q7" s="44"/>
      <c r="R7" s="44"/>
      <c r="S7" s="44">
        <v>29</v>
      </c>
      <c r="T7" s="35"/>
      <c r="U7" s="44">
        <v>590</v>
      </c>
      <c r="V7" s="44">
        <v>574</v>
      </c>
      <c r="W7" s="35"/>
      <c r="X7" s="44"/>
    </row>
    <row r="8" spans="1:24" x14ac:dyDescent="0.2">
      <c r="A8" s="44" t="s">
        <v>72</v>
      </c>
      <c r="B8" s="47">
        <v>5</v>
      </c>
      <c r="C8" s="50" t="s">
        <v>6</v>
      </c>
      <c r="D8" s="47">
        <v>540</v>
      </c>
      <c r="E8" s="47">
        <v>1</v>
      </c>
      <c r="F8" s="47">
        <v>2</v>
      </c>
      <c r="G8" s="44" t="s">
        <v>38</v>
      </c>
      <c r="H8" s="44" t="s">
        <v>177</v>
      </c>
      <c r="I8" s="44">
        <v>0</v>
      </c>
      <c r="J8" s="44">
        <v>2465</v>
      </c>
      <c r="K8" s="44">
        <v>0</v>
      </c>
      <c r="L8" s="44">
        <v>0</v>
      </c>
      <c r="M8" s="44">
        <v>0</v>
      </c>
      <c r="N8" s="44">
        <v>282</v>
      </c>
      <c r="O8" s="44">
        <v>266</v>
      </c>
      <c r="P8" s="44">
        <v>16</v>
      </c>
      <c r="Q8" s="44"/>
      <c r="R8" s="44"/>
      <c r="S8" s="44">
        <v>16</v>
      </c>
      <c r="T8" s="35"/>
      <c r="U8" s="44">
        <v>580</v>
      </c>
      <c r="V8" s="44">
        <v>610</v>
      </c>
      <c r="W8" s="35"/>
      <c r="X8" s="44"/>
    </row>
    <row r="9" spans="1:24" x14ac:dyDescent="0.2">
      <c r="A9" s="44" t="s">
        <v>73</v>
      </c>
      <c r="B9" s="47">
        <v>6</v>
      </c>
      <c r="C9" s="50" t="s">
        <v>6</v>
      </c>
      <c r="D9" s="47">
        <v>538</v>
      </c>
      <c r="E9" s="47">
        <v>2</v>
      </c>
      <c r="F9" s="47">
        <v>1</v>
      </c>
      <c r="G9" s="44" t="s">
        <v>178</v>
      </c>
      <c r="H9" s="44" t="s">
        <v>38</v>
      </c>
      <c r="I9" s="44">
        <v>2287</v>
      </c>
      <c r="J9" s="44">
        <v>0</v>
      </c>
      <c r="K9" s="44">
        <v>298</v>
      </c>
      <c r="L9" s="44">
        <v>274</v>
      </c>
      <c r="M9" s="44">
        <v>24</v>
      </c>
      <c r="N9" s="44">
        <v>0</v>
      </c>
      <c r="O9" s="44">
        <v>0</v>
      </c>
      <c r="P9" s="44">
        <v>0</v>
      </c>
      <c r="Q9" s="44">
        <v>2287</v>
      </c>
      <c r="R9" s="44">
        <v>0</v>
      </c>
      <c r="S9" s="44">
        <v>24</v>
      </c>
      <c r="T9" s="35">
        <f t="shared" ref="T9:T14" si="0">Q9/S9</f>
        <v>95.291666666666671</v>
      </c>
      <c r="U9" s="8">
        <v>540</v>
      </c>
      <c r="V9" s="8">
        <v>591</v>
      </c>
      <c r="W9" s="35"/>
      <c r="X9" s="44"/>
    </row>
    <row r="10" spans="1:24" x14ac:dyDescent="0.2">
      <c r="A10" s="44" t="s">
        <v>74</v>
      </c>
      <c r="B10" s="47">
        <v>6</v>
      </c>
      <c r="C10" s="50" t="s">
        <v>6</v>
      </c>
      <c r="D10" s="47">
        <v>530</v>
      </c>
      <c r="E10" s="47">
        <v>2</v>
      </c>
      <c r="F10" s="47">
        <v>2</v>
      </c>
      <c r="G10" s="44" t="s">
        <v>38</v>
      </c>
      <c r="H10" s="44" t="s">
        <v>178</v>
      </c>
      <c r="I10" s="44">
        <v>0</v>
      </c>
      <c r="J10" s="44">
        <v>3414</v>
      </c>
      <c r="K10" s="44">
        <v>0</v>
      </c>
      <c r="L10" s="44">
        <v>0</v>
      </c>
      <c r="M10" s="44">
        <v>0</v>
      </c>
      <c r="N10" s="44">
        <v>318</v>
      </c>
      <c r="O10" s="44">
        <v>300</v>
      </c>
      <c r="P10" s="44">
        <v>18</v>
      </c>
      <c r="Q10" s="44">
        <v>3414</v>
      </c>
      <c r="R10" s="44">
        <v>1</v>
      </c>
      <c r="S10" s="44">
        <v>18</v>
      </c>
      <c r="T10" s="35">
        <f t="shared" si="0"/>
        <v>189.66666666666666</v>
      </c>
      <c r="U10" s="8">
        <v>460</v>
      </c>
      <c r="V10" s="8">
        <v>602</v>
      </c>
      <c r="W10" s="35"/>
      <c r="X10" s="44"/>
    </row>
    <row r="11" spans="1:24" x14ac:dyDescent="0.2">
      <c r="A11" s="44" t="s">
        <v>75</v>
      </c>
      <c r="B11" s="47">
        <v>7</v>
      </c>
      <c r="C11" s="47" t="s">
        <v>8</v>
      </c>
      <c r="D11" s="47">
        <v>575</v>
      </c>
      <c r="E11" s="47">
        <v>3</v>
      </c>
      <c r="F11" s="47">
        <v>1</v>
      </c>
      <c r="G11" s="44" t="s">
        <v>177</v>
      </c>
      <c r="H11" s="44" t="s">
        <v>38</v>
      </c>
      <c r="I11" s="44">
        <v>3108</v>
      </c>
      <c r="J11" s="44">
        <v>0</v>
      </c>
      <c r="K11" s="44">
        <v>269</v>
      </c>
      <c r="L11" s="44">
        <v>244</v>
      </c>
      <c r="M11" s="44">
        <v>25</v>
      </c>
      <c r="N11" s="44">
        <v>0</v>
      </c>
      <c r="O11" s="44">
        <v>0</v>
      </c>
      <c r="P11" s="44">
        <v>0</v>
      </c>
      <c r="Q11" s="44">
        <v>3108</v>
      </c>
      <c r="R11" s="44"/>
      <c r="S11" s="44">
        <v>25</v>
      </c>
      <c r="T11" s="35">
        <f t="shared" si="0"/>
        <v>124.32</v>
      </c>
      <c r="U11" s="8">
        <v>510</v>
      </c>
      <c r="V11" s="8">
        <v>570</v>
      </c>
      <c r="W11" s="35"/>
      <c r="X11" s="44"/>
    </row>
    <row r="12" spans="1:24" x14ac:dyDescent="0.2">
      <c r="A12" s="44" t="s">
        <v>76</v>
      </c>
      <c r="B12" s="47">
        <v>7</v>
      </c>
      <c r="C12" s="47" t="s">
        <v>8</v>
      </c>
      <c r="D12" s="47">
        <v>542</v>
      </c>
      <c r="E12" s="47">
        <v>3</v>
      </c>
      <c r="F12" s="47">
        <v>2</v>
      </c>
      <c r="G12" s="44" t="s">
        <v>38</v>
      </c>
      <c r="H12" s="44" t="s">
        <v>177</v>
      </c>
      <c r="I12" s="44">
        <v>0</v>
      </c>
      <c r="J12" s="44">
        <v>3668</v>
      </c>
      <c r="K12" s="44">
        <v>0</v>
      </c>
      <c r="L12" s="44">
        <v>0</v>
      </c>
      <c r="M12" s="44">
        <v>0</v>
      </c>
      <c r="N12" s="44">
        <v>266</v>
      </c>
      <c r="O12" s="44">
        <v>236</v>
      </c>
      <c r="P12" s="44">
        <v>30</v>
      </c>
      <c r="Q12" s="44">
        <v>3668</v>
      </c>
      <c r="R12" s="44"/>
      <c r="S12" s="44">
        <v>30</v>
      </c>
      <c r="T12" s="35">
        <f t="shared" si="0"/>
        <v>122.26666666666667</v>
      </c>
      <c r="U12" s="33">
        <v>480</v>
      </c>
      <c r="V12" s="8">
        <v>485</v>
      </c>
      <c r="W12" s="35"/>
      <c r="X12" s="44"/>
    </row>
    <row r="13" spans="1:24" x14ac:dyDescent="0.2">
      <c r="A13" s="44" t="s">
        <v>77</v>
      </c>
      <c r="B13" s="47">
        <v>8</v>
      </c>
      <c r="C13" s="47" t="s">
        <v>8</v>
      </c>
      <c r="D13" s="47">
        <v>540</v>
      </c>
      <c r="E13" s="47">
        <v>4</v>
      </c>
      <c r="F13" s="47">
        <v>1</v>
      </c>
      <c r="G13" s="44" t="s">
        <v>178</v>
      </c>
      <c r="H13" s="44" t="s">
        <v>38</v>
      </c>
      <c r="I13" s="44">
        <v>2983</v>
      </c>
      <c r="J13" s="44">
        <v>0</v>
      </c>
      <c r="K13" s="44">
        <v>274</v>
      </c>
      <c r="L13" s="44">
        <v>244</v>
      </c>
      <c r="M13" s="44">
        <v>30</v>
      </c>
      <c r="N13" s="44">
        <v>0</v>
      </c>
      <c r="O13" s="44">
        <v>0</v>
      </c>
      <c r="P13" s="44">
        <v>0</v>
      </c>
      <c r="Q13" s="44">
        <v>2983</v>
      </c>
      <c r="R13" s="44">
        <v>0</v>
      </c>
      <c r="S13" s="44">
        <v>30</v>
      </c>
      <c r="T13" s="35">
        <f t="shared" si="0"/>
        <v>99.433333333333337</v>
      </c>
      <c r="U13" s="33">
        <v>607</v>
      </c>
      <c r="V13" s="8">
        <v>531</v>
      </c>
      <c r="W13" s="35"/>
      <c r="X13" s="44"/>
    </row>
    <row r="14" spans="1:24" x14ac:dyDescent="0.2">
      <c r="A14" s="44" t="s">
        <v>78</v>
      </c>
      <c r="B14" s="47">
        <v>8</v>
      </c>
      <c r="C14" s="47" t="s">
        <v>8</v>
      </c>
      <c r="D14" s="47">
        <v>545</v>
      </c>
      <c r="E14" s="47">
        <v>4</v>
      </c>
      <c r="F14" s="47">
        <v>2</v>
      </c>
      <c r="G14" s="44" t="s">
        <v>38</v>
      </c>
      <c r="H14" s="44" t="s">
        <v>178</v>
      </c>
      <c r="I14" s="44">
        <v>0</v>
      </c>
      <c r="J14" s="44">
        <v>2461</v>
      </c>
      <c r="K14" s="44">
        <v>0</v>
      </c>
      <c r="L14" s="44">
        <v>0</v>
      </c>
      <c r="M14" s="44">
        <v>0</v>
      </c>
      <c r="N14" s="44">
        <v>300</v>
      </c>
      <c r="O14" s="44">
        <v>280</v>
      </c>
      <c r="P14" s="44">
        <v>20</v>
      </c>
      <c r="Q14" s="44">
        <v>2461</v>
      </c>
      <c r="R14" s="44">
        <v>0</v>
      </c>
      <c r="S14" s="44">
        <v>20</v>
      </c>
      <c r="T14" s="35">
        <f t="shared" si="0"/>
        <v>123.05</v>
      </c>
      <c r="U14" s="8">
        <v>406</v>
      </c>
      <c r="V14" s="8">
        <v>589</v>
      </c>
      <c r="W14" s="35"/>
      <c r="X14" s="44"/>
    </row>
    <row r="15" spans="1:24" x14ac:dyDescent="0.2">
      <c r="A15" s="44"/>
      <c r="B15" s="47"/>
      <c r="C15" s="47"/>
      <c r="D15" s="47"/>
      <c r="E15" s="47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5"/>
      <c r="U15" s="8"/>
      <c r="V15" s="8"/>
      <c r="W15" s="35"/>
      <c r="X15" s="44"/>
    </row>
    <row r="16" spans="1:24" x14ac:dyDescent="0.2">
      <c r="A16" s="44"/>
      <c r="B16" s="47"/>
      <c r="C16" s="47"/>
      <c r="D16" s="47"/>
      <c r="E16" s="47"/>
      <c r="F16" s="47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5"/>
      <c r="U16" s="8"/>
      <c r="V16" s="8"/>
      <c r="W16" s="35"/>
      <c r="X16" s="44"/>
    </row>
    <row r="17" spans="1:24" x14ac:dyDescent="0.2">
      <c r="A17" s="44"/>
      <c r="B17" s="47"/>
      <c r="C17" s="47"/>
      <c r="D17" s="47"/>
      <c r="E17" s="47"/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35"/>
      <c r="U17" s="8"/>
      <c r="V17" s="8"/>
      <c r="W17" s="35"/>
      <c r="X17" s="44"/>
    </row>
    <row r="18" spans="1:24" x14ac:dyDescent="0.2">
      <c r="A18" s="44"/>
      <c r="B18" s="47"/>
      <c r="C18" s="47"/>
      <c r="D18" s="47"/>
      <c r="E18" s="47"/>
      <c r="F18" s="47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5"/>
      <c r="U18" s="8"/>
      <c r="V18" s="8"/>
      <c r="W18" s="35"/>
      <c r="X18" s="44"/>
    </row>
    <row r="19" spans="1:24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1"/>
      <c r="V19" s="41"/>
      <c r="W19" s="44"/>
      <c r="X19" s="44"/>
    </row>
    <row r="20" spans="1:24" x14ac:dyDescent="0.2">
      <c r="A20" s="44" t="s">
        <v>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1"/>
      <c r="V20" s="41"/>
      <c r="W20" s="44"/>
      <c r="X20" s="44"/>
    </row>
    <row r="21" spans="1:24" x14ac:dyDescent="0.2">
      <c r="A21" s="44" t="s">
        <v>173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1"/>
      <c r="V21" s="41"/>
      <c r="W21" s="44"/>
      <c r="X21" s="44"/>
    </row>
    <row r="22" spans="1:24" x14ac:dyDescent="0.2">
      <c r="A22" s="44" t="s">
        <v>174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1"/>
      <c r="V22" s="41"/>
      <c r="W22" s="44"/>
      <c r="X22" s="4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A7" sqref="A7:J14"/>
    </sheetView>
  </sheetViews>
  <sheetFormatPr defaultRowHeight="12.75" x14ac:dyDescent="0.2"/>
  <sheetData>
    <row r="1" spans="1:29" x14ac:dyDescent="0.2">
      <c r="A1" s="44" t="s">
        <v>13</v>
      </c>
      <c r="B1" s="22" t="s">
        <v>68</v>
      </c>
      <c r="C1" s="47"/>
      <c r="D1" s="47"/>
      <c r="E1" s="47"/>
      <c r="F1" s="4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1"/>
      <c r="V1" s="41"/>
      <c r="W1" s="44"/>
      <c r="X1" s="44"/>
      <c r="Y1" s="44"/>
      <c r="Z1" s="44"/>
      <c r="AA1" s="44"/>
      <c r="AB1" s="44"/>
      <c r="AC1" s="44"/>
    </row>
    <row r="2" spans="1:29" x14ac:dyDescent="0.2">
      <c r="A2" s="44" t="s">
        <v>14</v>
      </c>
      <c r="B2" s="22"/>
      <c r="C2" s="47"/>
      <c r="D2" s="47"/>
      <c r="E2" s="47"/>
      <c r="F2" s="4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1"/>
      <c r="V2" s="41"/>
      <c r="W2" s="44"/>
      <c r="X2" s="44"/>
      <c r="Y2" s="44"/>
      <c r="Z2" s="44"/>
      <c r="AA2" s="44"/>
      <c r="AB2" s="44"/>
      <c r="AC2" s="44"/>
    </row>
    <row r="3" spans="1:29" x14ac:dyDescent="0.2">
      <c r="A3" s="44" t="s">
        <v>15</v>
      </c>
      <c r="B3" s="22" t="s">
        <v>55</v>
      </c>
      <c r="C3" s="47"/>
      <c r="D3" s="47"/>
      <c r="E3" s="47"/>
      <c r="F3" s="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1"/>
      <c r="V3" s="41"/>
      <c r="W3" s="44"/>
      <c r="X3" s="44"/>
      <c r="Y3" s="44"/>
      <c r="Z3" s="44"/>
      <c r="AA3" s="44"/>
      <c r="AB3" s="44"/>
      <c r="AC3" s="44"/>
    </row>
    <row r="4" spans="1:29" x14ac:dyDescent="0.2">
      <c r="A4" s="44" t="s">
        <v>17</v>
      </c>
      <c r="B4" s="34" t="s">
        <v>181</v>
      </c>
      <c r="C4" s="47"/>
      <c r="D4" s="47"/>
      <c r="E4" s="47"/>
      <c r="F4" s="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1" t="s">
        <v>155</v>
      </c>
      <c r="V4" s="41"/>
      <c r="W4" s="44"/>
      <c r="X4" s="44"/>
      <c r="Y4" s="44"/>
      <c r="Z4" s="44"/>
      <c r="AA4" s="44"/>
      <c r="AB4" s="44"/>
      <c r="AC4" s="44"/>
    </row>
    <row r="5" spans="1:29" x14ac:dyDescent="0.2">
      <c r="A5" s="44" t="s">
        <v>18</v>
      </c>
      <c r="B5" s="22" t="s">
        <v>171</v>
      </c>
      <c r="C5" s="47"/>
      <c r="D5" s="47"/>
      <c r="E5" s="47"/>
      <c r="F5" s="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1"/>
      <c r="V5" s="41"/>
      <c r="W5" s="44"/>
      <c r="X5" s="44"/>
      <c r="Y5" s="44"/>
      <c r="Z5" s="44"/>
      <c r="AA5" s="44"/>
      <c r="AB5" s="44"/>
      <c r="AC5" s="44"/>
    </row>
    <row r="6" spans="1:29" x14ac:dyDescent="0.2">
      <c r="A6" s="44"/>
      <c r="B6" s="47" t="s">
        <v>11</v>
      </c>
      <c r="C6" s="47" t="s">
        <v>1</v>
      </c>
      <c r="D6" s="47" t="s">
        <v>19</v>
      </c>
      <c r="E6" s="47" t="s">
        <v>79</v>
      </c>
      <c r="F6" s="47" t="s">
        <v>4</v>
      </c>
      <c r="G6" s="44" t="s">
        <v>44</v>
      </c>
      <c r="H6" s="44" t="s">
        <v>45</v>
      </c>
      <c r="I6" s="44" t="s">
        <v>22</v>
      </c>
      <c r="J6" s="44" t="s">
        <v>23</v>
      </c>
      <c r="K6" s="44" t="s">
        <v>24</v>
      </c>
      <c r="L6" s="44" t="s">
        <v>25</v>
      </c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44" t="s">
        <v>203</v>
      </c>
      <c r="S6" s="44" t="s">
        <v>31</v>
      </c>
      <c r="T6" s="44" t="s">
        <v>37</v>
      </c>
      <c r="U6" s="44" t="s">
        <v>135</v>
      </c>
      <c r="V6" s="44" t="s">
        <v>152</v>
      </c>
      <c r="X6" s="44" t="s">
        <v>14</v>
      </c>
      <c r="Y6" s="44"/>
      <c r="Z6" s="44"/>
      <c r="AA6" s="44"/>
      <c r="AB6" s="44"/>
      <c r="AC6" s="44"/>
    </row>
    <row r="7" spans="1:29" x14ac:dyDescent="0.2">
      <c r="A7" s="44" t="s">
        <v>71</v>
      </c>
      <c r="B7" s="47">
        <v>5</v>
      </c>
      <c r="C7" s="50" t="s">
        <v>6</v>
      </c>
      <c r="D7" s="41">
        <v>707</v>
      </c>
      <c r="E7" s="47">
        <v>3</v>
      </c>
      <c r="F7" s="47">
        <v>1</v>
      </c>
      <c r="G7" s="44" t="s">
        <v>38</v>
      </c>
      <c r="H7" s="44" t="s">
        <v>179</v>
      </c>
      <c r="I7" s="44">
        <v>0</v>
      </c>
      <c r="J7" s="44">
        <v>3454</v>
      </c>
      <c r="K7" s="44">
        <v>0</v>
      </c>
      <c r="L7" s="44">
        <v>0</v>
      </c>
      <c r="M7" s="44">
        <v>0</v>
      </c>
      <c r="N7" s="44">
        <v>299</v>
      </c>
      <c r="O7" s="44">
        <v>270</v>
      </c>
      <c r="P7" s="44">
        <v>29</v>
      </c>
      <c r="Q7" s="44">
        <v>3454</v>
      </c>
      <c r="R7" s="44">
        <v>2</v>
      </c>
      <c r="S7" s="44">
        <v>29</v>
      </c>
      <c r="T7">
        <f>Q7/S7</f>
        <v>119.10344827586206</v>
      </c>
      <c r="U7" s="44">
        <v>515</v>
      </c>
      <c r="V7" s="44">
        <v>521</v>
      </c>
      <c r="X7" s="44" t="s">
        <v>340</v>
      </c>
      <c r="Y7" s="44"/>
      <c r="Z7" s="44"/>
      <c r="AA7" s="44"/>
      <c r="AB7" s="44"/>
      <c r="AC7" s="44"/>
    </row>
    <row r="8" spans="1:29" x14ac:dyDescent="0.2">
      <c r="A8" s="44" t="s">
        <v>72</v>
      </c>
      <c r="B8" s="47">
        <v>5</v>
      </c>
      <c r="C8" s="50" t="s">
        <v>6</v>
      </c>
      <c r="D8" s="41">
        <v>542</v>
      </c>
      <c r="E8" s="47">
        <v>3</v>
      </c>
      <c r="F8" s="47">
        <v>2</v>
      </c>
      <c r="G8" s="44" t="s">
        <v>179</v>
      </c>
      <c r="H8" s="44" t="s">
        <v>38</v>
      </c>
      <c r="I8" s="44">
        <v>2285</v>
      </c>
      <c r="J8" s="44">
        <v>0</v>
      </c>
      <c r="K8" s="44">
        <v>278</v>
      </c>
      <c r="L8" s="44">
        <v>261</v>
      </c>
      <c r="M8" s="44">
        <v>17</v>
      </c>
      <c r="N8" s="44">
        <v>0</v>
      </c>
      <c r="O8" s="44">
        <v>0</v>
      </c>
      <c r="P8" s="44">
        <v>0</v>
      </c>
      <c r="Q8" s="44">
        <v>2285</v>
      </c>
      <c r="R8" s="44">
        <v>1</v>
      </c>
      <c r="S8" s="44">
        <v>17</v>
      </c>
      <c r="T8" s="35">
        <f t="shared" ref="T8:T14" si="0">Q8/S8</f>
        <v>134.41176470588235</v>
      </c>
      <c r="U8" s="44">
        <v>510</v>
      </c>
      <c r="V8" s="44">
        <v>530</v>
      </c>
      <c r="X8" s="44"/>
      <c r="Y8" s="44"/>
      <c r="Z8" s="44"/>
      <c r="AA8" s="44"/>
      <c r="AB8" s="44"/>
      <c r="AC8" s="44"/>
    </row>
    <row r="9" spans="1:29" x14ac:dyDescent="0.2">
      <c r="A9" s="44" t="s">
        <v>73</v>
      </c>
      <c r="B9" s="47">
        <v>6</v>
      </c>
      <c r="C9" s="50" t="s">
        <v>6</v>
      </c>
      <c r="D9" s="41">
        <v>538</v>
      </c>
      <c r="E9" s="47">
        <v>4</v>
      </c>
      <c r="F9" s="47">
        <v>1</v>
      </c>
      <c r="G9" s="44" t="s">
        <v>38</v>
      </c>
      <c r="H9" s="44" t="s">
        <v>180</v>
      </c>
      <c r="I9" s="44">
        <v>0</v>
      </c>
      <c r="J9" s="35">
        <v>2564</v>
      </c>
      <c r="K9" s="44">
        <v>0</v>
      </c>
      <c r="L9" s="44">
        <v>0</v>
      </c>
      <c r="M9" s="44">
        <v>0</v>
      </c>
      <c r="N9" s="44">
        <v>279</v>
      </c>
      <c r="O9" s="44">
        <v>263</v>
      </c>
      <c r="P9" s="44">
        <v>16</v>
      </c>
      <c r="Q9" s="35">
        <v>2564</v>
      </c>
      <c r="R9" s="44">
        <v>0</v>
      </c>
      <c r="S9" s="44">
        <v>16</v>
      </c>
      <c r="T9" s="35">
        <f t="shared" si="0"/>
        <v>160.25</v>
      </c>
      <c r="U9" s="8">
        <v>465</v>
      </c>
      <c r="V9" s="8">
        <v>495</v>
      </c>
      <c r="X9" s="44" t="s">
        <v>341</v>
      </c>
      <c r="Y9" s="44"/>
      <c r="Z9" s="44"/>
      <c r="AA9" s="44"/>
      <c r="AB9" s="44"/>
      <c r="AC9" s="44"/>
    </row>
    <row r="10" spans="1:29" x14ac:dyDescent="0.2">
      <c r="A10" s="44" t="s">
        <v>74</v>
      </c>
      <c r="B10" s="47">
        <v>6</v>
      </c>
      <c r="C10" s="50" t="s">
        <v>6</v>
      </c>
      <c r="D10" s="41">
        <v>526</v>
      </c>
      <c r="E10" s="47">
        <v>4</v>
      </c>
      <c r="F10" s="47">
        <v>2</v>
      </c>
      <c r="G10" s="44" t="s">
        <v>180</v>
      </c>
      <c r="H10" s="44" t="s">
        <v>38</v>
      </c>
      <c r="I10" s="44">
        <v>2424</v>
      </c>
      <c r="J10" s="44">
        <v>0</v>
      </c>
      <c r="K10" s="44">
        <v>284</v>
      </c>
      <c r="L10" s="44">
        <v>264</v>
      </c>
      <c r="M10" s="44">
        <v>20</v>
      </c>
      <c r="N10" s="44">
        <v>0</v>
      </c>
      <c r="O10" s="44">
        <v>0</v>
      </c>
      <c r="P10" s="44">
        <v>0</v>
      </c>
      <c r="Q10" s="44">
        <v>2424</v>
      </c>
      <c r="R10" s="44">
        <v>0</v>
      </c>
      <c r="S10" s="44">
        <v>20</v>
      </c>
      <c r="T10" s="35">
        <f t="shared" si="0"/>
        <v>121.2</v>
      </c>
      <c r="U10" s="8">
        <v>510</v>
      </c>
      <c r="V10" s="8">
        <v>503</v>
      </c>
      <c r="X10" s="44" t="s">
        <v>342</v>
      </c>
      <c r="Y10" s="44"/>
      <c r="Z10" s="44"/>
      <c r="AA10" s="44"/>
      <c r="AB10" s="44"/>
      <c r="AC10" s="44"/>
    </row>
    <row r="11" spans="1:29" x14ac:dyDescent="0.2">
      <c r="A11" s="44" t="s">
        <v>75</v>
      </c>
      <c r="B11" s="47">
        <v>7</v>
      </c>
      <c r="C11" s="47" t="s">
        <v>8</v>
      </c>
      <c r="D11" s="41">
        <v>579</v>
      </c>
      <c r="E11" s="47">
        <v>1</v>
      </c>
      <c r="F11" s="47">
        <v>1</v>
      </c>
      <c r="G11" s="44" t="s">
        <v>38</v>
      </c>
      <c r="H11" s="44" t="s">
        <v>179</v>
      </c>
      <c r="I11" s="44">
        <v>0</v>
      </c>
      <c r="J11" s="35">
        <v>1983</v>
      </c>
      <c r="K11">
        <v>0</v>
      </c>
      <c r="L11" s="44">
        <v>0</v>
      </c>
      <c r="M11" s="44">
        <v>0</v>
      </c>
      <c r="N11" s="44">
        <v>315</v>
      </c>
      <c r="O11" s="44">
        <v>299</v>
      </c>
      <c r="P11" s="44">
        <f>N11-O11</f>
        <v>16</v>
      </c>
      <c r="Q11" s="35">
        <v>1983</v>
      </c>
      <c r="R11" s="44">
        <v>0</v>
      </c>
      <c r="S11" s="44">
        <v>16</v>
      </c>
      <c r="T11">
        <f t="shared" si="0"/>
        <v>123.9375</v>
      </c>
      <c r="U11" s="8">
        <v>521</v>
      </c>
      <c r="V11" s="8">
        <v>584</v>
      </c>
      <c r="X11" s="44" t="s">
        <v>335</v>
      </c>
      <c r="Y11" s="44"/>
      <c r="Z11" s="44"/>
      <c r="AA11" s="44"/>
      <c r="AB11" s="44"/>
      <c r="AC11" s="44"/>
    </row>
    <row r="12" spans="1:29" x14ac:dyDescent="0.2">
      <c r="A12" s="44" t="s">
        <v>76</v>
      </c>
      <c r="B12" s="47">
        <v>7</v>
      </c>
      <c r="C12" s="47" t="s">
        <v>8</v>
      </c>
      <c r="D12" s="41">
        <v>545</v>
      </c>
      <c r="E12" s="47">
        <v>1</v>
      </c>
      <c r="F12" s="47">
        <v>2</v>
      </c>
      <c r="G12" s="44" t="s">
        <v>179</v>
      </c>
      <c r="H12" s="44" t="s">
        <v>38</v>
      </c>
      <c r="I12" s="35">
        <v>2481</v>
      </c>
      <c r="J12" s="44">
        <v>0</v>
      </c>
      <c r="K12" s="44">
        <v>294</v>
      </c>
      <c r="L12" s="44">
        <v>278</v>
      </c>
      <c r="M12" s="44">
        <f>(K12-L12)</f>
        <v>16</v>
      </c>
      <c r="N12" s="44">
        <v>0</v>
      </c>
      <c r="O12" s="44">
        <v>0</v>
      </c>
      <c r="P12" s="44">
        <v>0</v>
      </c>
      <c r="Q12" s="35">
        <v>2481</v>
      </c>
      <c r="R12" s="44">
        <v>0</v>
      </c>
      <c r="S12" s="44">
        <v>16</v>
      </c>
      <c r="T12">
        <f t="shared" si="0"/>
        <v>155.0625</v>
      </c>
      <c r="U12" s="8">
        <v>519</v>
      </c>
      <c r="V12" s="8">
        <v>528</v>
      </c>
      <c r="X12" s="44" t="s">
        <v>336</v>
      </c>
      <c r="Y12" s="44"/>
      <c r="Z12" s="44"/>
      <c r="AA12" s="44"/>
      <c r="AB12" s="44"/>
      <c r="AC12" s="44"/>
    </row>
    <row r="13" spans="1:29" x14ac:dyDescent="0.2">
      <c r="A13" s="44" t="s">
        <v>77</v>
      </c>
      <c r="B13" s="47">
        <v>8</v>
      </c>
      <c r="C13" s="47" t="s">
        <v>8</v>
      </c>
      <c r="D13" s="41">
        <v>546</v>
      </c>
      <c r="E13" s="47">
        <v>2</v>
      </c>
      <c r="F13" s="47">
        <v>1</v>
      </c>
      <c r="G13" s="44" t="s">
        <v>38</v>
      </c>
      <c r="H13" s="44" t="s">
        <v>180</v>
      </c>
      <c r="I13" s="44">
        <v>0</v>
      </c>
      <c r="J13" s="44">
        <v>1487</v>
      </c>
      <c r="K13" s="44">
        <v>0</v>
      </c>
      <c r="L13" s="44">
        <v>0</v>
      </c>
      <c r="M13" s="44">
        <v>0</v>
      </c>
      <c r="N13" s="44">
        <v>289</v>
      </c>
      <c r="O13" s="44">
        <v>279</v>
      </c>
      <c r="P13" s="44">
        <v>10</v>
      </c>
      <c r="Q13" s="35">
        <v>1487</v>
      </c>
      <c r="R13" s="44">
        <v>15</v>
      </c>
      <c r="S13" s="44">
        <v>10</v>
      </c>
      <c r="T13">
        <f t="shared" si="0"/>
        <v>148.69999999999999</v>
      </c>
      <c r="U13" s="33">
        <v>395</v>
      </c>
      <c r="V13" s="8">
        <v>417</v>
      </c>
      <c r="X13" s="44" t="s">
        <v>337</v>
      </c>
      <c r="Y13" s="44"/>
      <c r="Z13" s="44"/>
      <c r="AA13" s="44"/>
      <c r="AB13" s="44"/>
      <c r="AC13" s="44"/>
    </row>
    <row r="14" spans="1:29" x14ac:dyDescent="0.2">
      <c r="A14" s="44" t="s">
        <v>78</v>
      </c>
      <c r="B14" s="47">
        <v>8</v>
      </c>
      <c r="C14" s="47" t="s">
        <v>8</v>
      </c>
      <c r="D14" s="41">
        <v>545</v>
      </c>
      <c r="E14" s="47">
        <v>2</v>
      </c>
      <c r="F14" s="47">
        <v>2</v>
      </c>
      <c r="G14" s="44" t="s">
        <v>180</v>
      </c>
      <c r="H14" s="44" t="s">
        <v>38</v>
      </c>
      <c r="I14" s="35">
        <v>2978</v>
      </c>
      <c r="J14" s="44">
        <v>0</v>
      </c>
      <c r="K14" s="44">
        <v>304</v>
      </c>
      <c r="L14" s="44">
        <v>284</v>
      </c>
      <c r="M14" s="44">
        <f>K14-L14</f>
        <v>20</v>
      </c>
      <c r="N14" s="44">
        <v>0</v>
      </c>
      <c r="O14" s="44">
        <v>0</v>
      </c>
      <c r="P14" s="44">
        <v>0</v>
      </c>
      <c r="Q14" s="35">
        <v>2978</v>
      </c>
      <c r="R14" s="44">
        <v>0</v>
      </c>
      <c r="S14" s="44">
        <v>20</v>
      </c>
      <c r="T14">
        <f t="shared" si="0"/>
        <v>148.9</v>
      </c>
      <c r="U14" s="8">
        <v>86.1</v>
      </c>
      <c r="V14" s="8">
        <v>407</v>
      </c>
      <c r="X14" s="44" t="s">
        <v>338</v>
      </c>
      <c r="Y14" s="44"/>
      <c r="Z14" s="44"/>
      <c r="AA14" s="44"/>
      <c r="AB14" s="44"/>
      <c r="AC14" s="44"/>
    </row>
    <row r="15" spans="1:29" x14ac:dyDescent="0.2">
      <c r="A15" s="44"/>
      <c r="B15" s="47"/>
      <c r="C15" s="47"/>
      <c r="D15" s="47"/>
      <c r="E15" s="47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5"/>
      <c r="U15" s="8"/>
      <c r="V15" s="8"/>
      <c r="W15" s="35"/>
      <c r="X15" s="44"/>
      <c r="Y15" s="44"/>
      <c r="Z15" s="44"/>
      <c r="AA15" s="44"/>
      <c r="AB15" s="44"/>
      <c r="AC15" s="44"/>
    </row>
    <row r="16" spans="1:29" x14ac:dyDescent="0.2">
      <c r="A16" s="44"/>
      <c r="B16" s="47"/>
      <c r="C16" s="47"/>
      <c r="D16" s="47"/>
      <c r="E16" s="47"/>
      <c r="F16" s="47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5"/>
      <c r="U16" s="8"/>
      <c r="V16" s="8"/>
      <c r="W16" s="35"/>
      <c r="X16" s="44"/>
      <c r="Y16" s="44"/>
      <c r="Z16" s="44"/>
      <c r="AA16" s="44"/>
      <c r="AB16" s="44"/>
      <c r="AC16" s="44"/>
    </row>
    <row r="17" spans="1:29" x14ac:dyDescent="0.2">
      <c r="A17" s="44"/>
      <c r="B17" s="47"/>
      <c r="C17" s="47"/>
      <c r="D17" s="47"/>
      <c r="E17" s="47"/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35"/>
      <c r="U17" s="8"/>
      <c r="V17" s="8"/>
      <c r="W17" s="35"/>
      <c r="X17" s="44"/>
      <c r="Y17" s="44"/>
      <c r="Z17" s="44"/>
      <c r="AA17" s="44"/>
      <c r="AB17" s="44"/>
      <c r="AC17" s="44"/>
    </row>
    <row r="18" spans="1:29" x14ac:dyDescent="0.2">
      <c r="A18" s="44"/>
      <c r="B18" s="47"/>
      <c r="C18" s="47"/>
      <c r="D18" s="47"/>
      <c r="E18" s="47"/>
      <c r="F18" s="47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5"/>
      <c r="U18" s="8"/>
      <c r="V18" s="8"/>
      <c r="W18" s="35"/>
      <c r="X18" s="44"/>
      <c r="Y18" s="44"/>
      <c r="Z18" s="44"/>
      <c r="AA18" s="44"/>
      <c r="AB18" s="44"/>
      <c r="AC18" s="44"/>
    </row>
    <row r="19" spans="1:29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1"/>
      <c r="V19" s="41"/>
      <c r="W19" s="44"/>
      <c r="X19" s="44"/>
      <c r="Y19" s="44"/>
      <c r="Z19" s="44"/>
      <c r="AA19" s="44"/>
      <c r="AB19" s="44"/>
      <c r="AC19" s="44"/>
    </row>
    <row r="20" spans="1:29" x14ac:dyDescent="0.2">
      <c r="A20" s="44" t="s">
        <v>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1"/>
      <c r="V20" s="41"/>
      <c r="W20" s="44"/>
      <c r="X20" s="44"/>
      <c r="Y20" s="44"/>
      <c r="Z20" s="44"/>
      <c r="AA20" s="44"/>
      <c r="AB20" s="44"/>
      <c r="AC20" s="44"/>
    </row>
    <row r="21" spans="1:29" x14ac:dyDescent="0.2">
      <c r="A21" s="44" t="s">
        <v>175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1"/>
      <c r="V21" s="41"/>
      <c r="W21" s="44"/>
      <c r="X21" s="44"/>
      <c r="Y21" s="44"/>
      <c r="Z21" s="44"/>
      <c r="AA21" s="44"/>
      <c r="AB21" s="44"/>
      <c r="AC21" s="44"/>
    </row>
    <row r="22" spans="1:29" x14ac:dyDescent="0.2">
      <c r="A22" s="44" t="s">
        <v>176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1"/>
      <c r="V22" s="41"/>
      <c r="W22" s="44"/>
      <c r="X22" s="44"/>
      <c r="Y22" s="44"/>
      <c r="Z22" s="44"/>
      <c r="AA22" s="44"/>
      <c r="AB22" s="44"/>
      <c r="AC22" s="44"/>
    </row>
    <row r="23" spans="1:29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1"/>
      <c r="V23" s="41"/>
      <c r="W23" s="44"/>
      <c r="X23" s="44"/>
      <c r="Y23" s="44"/>
      <c r="Z23" s="44"/>
      <c r="AA23" s="44"/>
      <c r="AB23" s="44"/>
      <c r="AC23" s="44"/>
    </row>
    <row r="24" spans="1:29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1"/>
      <c r="V24" s="41"/>
      <c r="W24" s="44"/>
      <c r="X24" s="44"/>
      <c r="Y24" s="44"/>
      <c r="Z24" s="44"/>
      <c r="AA24" s="44"/>
      <c r="AB24" s="44"/>
      <c r="AC24" s="4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A7" sqref="A7:J14"/>
    </sheetView>
  </sheetViews>
  <sheetFormatPr defaultRowHeight="12.75" x14ac:dyDescent="0.2"/>
  <sheetData>
    <row r="1" spans="1:26" x14ac:dyDescent="0.2">
      <c r="A1" s="44" t="s">
        <v>13</v>
      </c>
      <c r="B1" s="22" t="s">
        <v>68</v>
      </c>
      <c r="C1" s="47"/>
      <c r="D1" s="47"/>
      <c r="E1" s="47"/>
      <c r="F1" s="4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1"/>
      <c r="V1" s="41"/>
      <c r="W1" s="44"/>
      <c r="X1" s="44"/>
      <c r="Y1" s="44"/>
    </row>
    <row r="2" spans="1:26" x14ac:dyDescent="0.2">
      <c r="A2" s="44" t="s">
        <v>14</v>
      </c>
      <c r="B2" s="22"/>
      <c r="C2" s="47"/>
      <c r="D2" s="47"/>
      <c r="E2" s="47"/>
      <c r="F2" s="4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1"/>
      <c r="V2" s="41"/>
      <c r="W2" s="44"/>
      <c r="X2" s="44"/>
      <c r="Y2" s="44"/>
    </row>
    <row r="3" spans="1:26" x14ac:dyDescent="0.2">
      <c r="A3" s="44" t="s">
        <v>15</v>
      </c>
      <c r="B3" s="22" t="s">
        <v>185</v>
      </c>
      <c r="C3" s="47"/>
      <c r="D3" s="47"/>
      <c r="E3" s="47"/>
      <c r="F3" s="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1"/>
      <c r="V3" s="41"/>
      <c r="W3" s="44"/>
      <c r="X3" s="44"/>
      <c r="Y3" s="44"/>
    </row>
    <row r="4" spans="1:26" x14ac:dyDescent="0.2">
      <c r="A4" s="44" t="s">
        <v>17</v>
      </c>
      <c r="B4" s="34" t="s">
        <v>182</v>
      </c>
      <c r="C4" s="47"/>
      <c r="D4" s="47"/>
      <c r="E4" s="47"/>
      <c r="F4" s="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1" t="s">
        <v>155</v>
      </c>
      <c r="V4" s="41"/>
      <c r="W4" s="44"/>
      <c r="X4" s="44"/>
      <c r="Y4" s="44"/>
    </row>
    <row r="5" spans="1:26" x14ac:dyDescent="0.2">
      <c r="A5" s="44" t="s">
        <v>18</v>
      </c>
      <c r="B5" s="22" t="s">
        <v>171</v>
      </c>
      <c r="C5" s="47"/>
      <c r="D5" s="47"/>
      <c r="E5" s="47"/>
      <c r="F5" s="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1"/>
      <c r="V5" s="41"/>
      <c r="W5" s="44"/>
      <c r="X5" s="44"/>
      <c r="Y5" s="44"/>
    </row>
    <row r="6" spans="1:26" x14ac:dyDescent="0.2">
      <c r="A6" s="44"/>
      <c r="B6" s="47" t="s">
        <v>11</v>
      </c>
      <c r="C6" s="47" t="s">
        <v>1</v>
      </c>
      <c r="D6" s="47" t="s">
        <v>19</v>
      </c>
      <c r="E6" s="47" t="s">
        <v>79</v>
      </c>
      <c r="F6" s="47" t="s">
        <v>4</v>
      </c>
      <c r="G6" s="44" t="s">
        <v>44</v>
      </c>
      <c r="H6" s="44" t="s">
        <v>45</v>
      </c>
      <c r="I6" s="44" t="s">
        <v>22</v>
      </c>
      <c r="J6" s="44" t="s">
        <v>23</v>
      </c>
      <c r="K6" s="44" t="s">
        <v>24</v>
      </c>
      <c r="L6" s="44" t="s">
        <v>25</v>
      </c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44" t="s">
        <v>203</v>
      </c>
      <c r="S6" s="44" t="s">
        <v>31</v>
      </c>
      <c r="T6" s="44" t="s">
        <v>37</v>
      </c>
      <c r="U6" s="44" t="s">
        <v>135</v>
      </c>
      <c r="V6" s="44" t="s">
        <v>152</v>
      </c>
      <c r="W6" s="44"/>
      <c r="X6" s="44" t="s">
        <v>14</v>
      </c>
      <c r="Y6" s="44"/>
    </row>
    <row r="7" spans="1:26" x14ac:dyDescent="0.2">
      <c r="A7" s="44" t="s">
        <v>71</v>
      </c>
      <c r="B7" s="47">
        <v>5</v>
      </c>
      <c r="C7" s="47" t="s">
        <v>6</v>
      </c>
      <c r="D7" s="41">
        <v>709</v>
      </c>
      <c r="E7" s="47">
        <v>2</v>
      </c>
      <c r="F7" s="47">
        <v>1</v>
      </c>
      <c r="G7" s="44" t="s">
        <v>177</v>
      </c>
      <c r="H7" s="44" t="s">
        <v>38</v>
      </c>
      <c r="I7" s="44">
        <v>3964</v>
      </c>
      <c r="J7" s="44">
        <v>0</v>
      </c>
      <c r="K7" s="44">
        <v>286</v>
      </c>
      <c r="L7" s="44">
        <v>262</v>
      </c>
      <c r="M7" s="44">
        <f>K7-L7</f>
        <v>24</v>
      </c>
      <c r="N7" s="44">
        <v>0</v>
      </c>
      <c r="O7" s="44">
        <v>0</v>
      </c>
      <c r="P7" s="44">
        <v>0</v>
      </c>
      <c r="Q7" s="44">
        <v>3964</v>
      </c>
      <c r="R7" s="44">
        <v>1</v>
      </c>
      <c r="S7" s="44">
        <v>24</v>
      </c>
      <c r="T7" s="35">
        <f t="shared" ref="T7" si="0" xml:space="preserve"> Q7/S7</f>
        <v>165.16666666666666</v>
      </c>
      <c r="U7" s="44">
        <v>450</v>
      </c>
      <c r="V7" s="44">
        <v>505</v>
      </c>
      <c r="W7" s="35"/>
      <c r="X7" s="44" t="s">
        <v>340</v>
      </c>
      <c r="Y7" s="44"/>
    </row>
    <row r="8" spans="1:26" x14ac:dyDescent="0.2">
      <c r="A8" s="44" t="s">
        <v>72</v>
      </c>
      <c r="B8" s="47">
        <v>5</v>
      </c>
      <c r="C8" s="47" t="s">
        <v>6</v>
      </c>
      <c r="D8" s="41">
        <v>543</v>
      </c>
      <c r="E8" s="47">
        <v>2</v>
      </c>
      <c r="F8" s="47">
        <v>2</v>
      </c>
      <c r="G8" s="44" t="s">
        <v>38</v>
      </c>
      <c r="H8" s="44" t="s">
        <v>177</v>
      </c>
      <c r="I8" s="44">
        <v>0</v>
      </c>
      <c r="J8" s="44">
        <v>1751</v>
      </c>
      <c r="K8" s="44">
        <v>0</v>
      </c>
      <c r="L8" s="44">
        <v>0</v>
      </c>
      <c r="M8" s="44">
        <v>0</v>
      </c>
      <c r="N8" s="44">
        <v>296</v>
      </c>
      <c r="O8" s="44">
        <v>280</v>
      </c>
      <c r="P8" s="44">
        <v>16</v>
      </c>
      <c r="Q8" s="44">
        <v>1751</v>
      </c>
      <c r="R8" s="44">
        <v>1</v>
      </c>
      <c r="S8" s="44">
        <v>16</v>
      </c>
      <c r="T8" s="35">
        <f t="shared" ref="T8" si="1">Q8/S8</f>
        <v>109.4375</v>
      </c>
      <c r="U8" s="44">
        <v>521</v>
      </c>
      <c r="V8" s="44">
        <v>497</v>
      </c>
      <c r="W8" s="35"/>
      <c r="X8" s="44"/>
      <c r="Y8" s="44"/>
    </row>
    <row r="9" spans="1:26" x14ac:dyDescent="0.2">
      <c r="A9" s="44" t="s">
        <v>73</v>
      </c>
      <c r="B9" s="47">
        <v>6</v>
      </c>
      <c r="C9" s="47" t="s">
        <v>6</v>
      </c>
      <c r="D9" s="41">
        <v>540</v>
      </c>
      <c r="E9" s="47">
        <v>3</v>
      </c>
      <c r="F9" s="47">
        <v>1</v>
      </c>
      <c r="G9" s="44" t="s">
        <v>178</v>
      </c>
      <c r="H9" s="44" t="s">
        <v>38</v>
      </c>
      <c r="I9" s="44">
        <v>2526</v>
      </c>
      <c r="J9" s="44">
        <v>0</v>
      </c>
      <c r="K9" s="44">
        <v>258</v>
      </c>
      <c r="L9" s="44">
        <v>265</v>
      </c>
      <c r="M9" s="44">
        <v>20</v>
      </c>
      <c r="N9" s="44">
        <v>0</v>
      </c>
      <c r="O9" s="44">
        <v>0</v>
      </c>
      <c r="P9" s="44">
        <v>0</v>
      </c>
      <c r="Q9" s="44">
        <v>2526</v>
      </c>
      <c r="R9" s="44">
        <v>0</v>
      </c>
      <c r="S9" s="44">
        <v>20</v>
      </c>
      <c r="T9" s="35">
        <f t="shared" ref="T9" si="2" xml:space="preserve"> Q9/S9</f>
        <v>126.3</v>
      </c>
      <c r="U9" s="8">
        <v>510</v>
      </c>
      <c r="V9" s="8">
        <v>505</v>
      </c>
      <c r="W9" s="35"/>
      <c r="X9" s="44"/>
      <c r="Y9" s="44"/>
    </row>
    <row r="10" spans="1:26" x14ac:dyDescent="0.2">
      <c r="A10" s="44" t="s">
        <v>74</v>
      </c>
      <c r="B10" s="47">
        <v>6</v>
      </c>
      <c r="C10" s="47" t="s">
        <v>6</v>
      </c>
      <c r="D10" s="41">
        <v>523</v>
      </c>
      <c r="E10" s="47">
        <v>3</v>
      </c>
      <c r="F10" s="47">
        <v>2</v>
      </c>
      <c r="G10" s="44" t="s">
        <v>38</v>
      </c>
      <c r="H10" s="44" t="s">
        <v>178</v>
      </c>
      <c r="I10" s="44">
        <v>0</v>
      </c>
      <c r="J10" s="44">
        <v>3025</v>
      </c>
      <c r="K10" s="44">
        <v>0</v>
      </c>
      <c r="L10" s="44">
        <v>0</v>
      </c>
      <c r="M10" s="44">
        <v>0</v>
      </c>
      <c r="N10" s="44">
        <v>284</v>
      </c>
      <c r="O10" s="44">
        <v>264</v>
      </c>
      <c r="P10" s="44">
        <v>20</v>
      </c>
      <c r="Q10" s="44">
        <v>3025</v>
      </c>
      <c r="R10" s="44">
        <v>0</v>
      </c>
      <c r="S10" s="44">
        <v>20</v>
      </c>
      <c r="T10" s="35">
        <f t="shared" ref="T10" si="3">Q10/S10</f>
        <v>151.25</v>
      </c>
      <c r="U10" s="8">
        <v>510</v>
      </c>
      <c r="V10" s="8">
        <v>514</v>
      </c>
      <c r="W10" s="35"/>
      <c r="X10" s="44"/>
      <c r="Y10" s="44"/>
    </row>
    <row r="11" spans="1:26" x14ac:dyDescent="0.2">
      <c r="A11" s="44" t="s">
        <v>75</v>
      </c>
      <c r="B11" s="47">
        <v>7</v>
      </c>
      <c r="C11" s="47" t="s">
        <v>8</v>
      </c>
      <c r="D11" s="41">
        <v>584</v>
      </c>
      <c r="E11" s="47">
        <v>4</v>
      </c>
      <c r="F11" s="47">
        <v>1</v>
      </c>
      <c r="G11" s="44" t="s">
        <v>177</v>
      </c>
      <c r="H11" s="44" t="s">
        <v>38</v>
      </c>
      <c r="I11" s="44">
        <v>3297</v>
      </c>
      <c r="J11" s="44">
        <v>0</v>
      </c>
      <c r="K11" s="44">
        <v>262</v>
      </c>
      <c r="L11" s="44">
        <v>241</v>
      </c>
      <c r="M11" s="44">
        <v>21</v>
      </c>
      <c r="N11" s="44">
        <v>0</v>
      </c>
      <c r="O11" s="44">
        <v>0</v>
      </c>
      <c r="P11" s="44">
        <v>0</v>
      </c>
      <c r="Q11" s="44">
        <v>3297</v>
      </c>
      <c r="R11" s="44">
        <v>0</v>
      </c>
      <c r="S11" s="44">
        <v>21</v>
      </c>
      <c r="T11" s="35">
        <f t="shared" ref="T11" si="4" xml:space="preserve"> Q11/S11</f>
        <v>157</v>
      </c>
      <c r="U11" s="8">
        <v>480</v>
      </c>
      <c r="V11" s="8">
        <v>485</v>
      </c>
      <c r="W11" s="35"/>
      <c r="X11" s="44" t="s">
        <v>335</v>
      </c>
      <c r="Y11" s="44"/>
      <c r="Z11" t="s">
        <v>356</v>
      </c>
    </row>
    <row r="12" spans="1:26" x14ac:dyDescent="0.2">
      <c r="A12" s="44" t="s">
        <v>76</v>
      </c>
      <c r="B12" s="47">
        <v>7</v>
      </c>
      <c r="C12" s="47" t="s">
        <v>8</v>
      </c>
      <c r="D12" s="41">
        <v>555</v>
      </c>
      <c r="E12" s="47">
        <v>4</v>
      </c>
      <c r="F12" s="47">
        <v>2</v>
      </c>
      <c r="G12" s="44" t="s">
        <v>38</v>
      </c>
      <c r="H12" s="44" t="s">
        <v>177</v>
      </c>
      <c r="I12" s="44">
        <v>0</v>
      </c>
      <c r="J12" s="44">
        <v>2912</v>
      </c>
      <c r="K12" s="44">
        <v>0</v>
      </c>
      <c r="L12" s="44">
        <v>0</v>
      </c>
      <c r="M12" s="44">
        <v>0</v>
      </c>
      <c r="N12" s="44">
        <v>280</v>
      </c>
      <c r="O12" s="44">
        <v>259</v>
      </c>
      <c r="P12" s="44">
        <v>21</v>
      </c>
      <c r="Q12" s="44">
        <v>2912</v>
      </c>
      <c r="R12" s="44">
        <v>0</v>
      </c>
      <c r="S12" s="44">
        <v>21</v>
      </c>
      <c r="T12" s="35">
        <f t="shared" ref="T12" si="5">Q12/S12</f>
        <v>138.66666666666666</v>
      </c>
      <c r="U12" s="8">
        <v>520</v>
      </c>
      <c r="V12" s="8">
        <v>480</v>
      </c>
      <c r="W12" s="35"/>
      <c r="X12" s="44" t="s">
        <v>336</v>
      </c>
      <c r="Y12" s="44"/>
      <c r="Z12" s="41" t="s">
        <v>356</v>
      </c>
    </row>
    <row r="13" spans="1:26" x14ac:dyDescent="0.2">
      <c r="A13" s="44" t="s">
        <v>77</v>
      </c>
      <c r="B13" s="47">
        <v>8</v>
      </c>
      <c r="C13" s="47" t="s">
        <v>8</v>
      </c>
      <c r="D13" s="41">
        <v>548</v>
      </c>
      <c r="E13" s="47">
        <v>1</v>
      </c>
      <c r="F13" s="47">
        <v>1</v>
      </c>
      <c r="G13" s="44" t="s">
        <v>178</v>
      </c>
      <c r="H13" s="44" t="s">
        <v>38</v>
      </c>
      <c r="I13" s="44">
        <v>2901</v>
      </c>
      <c r="J13" s="44">
        <v>0</v>
      </c>
      <c r="K13" s="44">
        <v>309</v>
      </c>
      <c r="L13" s="44">
        <v>285</v>
      </c>
      <c r="M13" s="44">
        <f>K13-L13</f>
        <v>24</v>
      </c>
      <c r="N13" s="44">
        <v>0</v>
      </c>
      <c r="O13" s="44">
        <v>0</v>
      </c>
      <c r="P13" s="44">
        <v>0</v>
      </c>
      <c r="Q13" s="44">
        <v>2901</v>
      </c>
      <c r="R13" s="44">
        <v>0</v>
      </c>
      <c r="S13" s="44">
        <v>24</v>
      </c>
      <c r="T13" s="35">
        <f xml:space="preserve"> Q13/S13</f>
        <v>120.875</v>
      </c>
      <c r="U13" s="33">
        <v>507</v>
      </c>
      <c r="V13" s="8">
        <v>495</v>
      </c>
      <c r="W13" s="35"/>
      <c r="X13" s="44" t="s">
        <v>337</v>
      </c>
      <c r="Y13" s="44"/>
    </row>
    <row r="14" spans="1:26" x14ac:dyDescent="0.2">
      <c r="A14" s="44" t="s">
        <v>78</v>
      </c>
      <c r="B14" s="47">
        <v>8</v>
      </c>
      <c r="C14" s="47" t="s">
        <v>8</v>
      </c>
      <c r="D14" s="41">
        <v>549</v>
      </c>
      <c r="E14" s="47">
        <v>1</v>
      </c>
      <c r="F14" s="47">
        <v>2</v>
      </c>
      <c r="G14" s="44" t="s">
        <v>38</v>
      </c>
      <c r="H14" s="44" t="s">
        <v>178</v>
      </c>
      <c r="I14" s="44">
        <v>0</v>
      </c>
      <c r="J14" s="44">
        <v>1965</v>
      </c>
      <c r="K14" s="44">
        <v>0</v>
      </c>
      <c r="L14" s="44">
        <v>0</v>
      </c>
      <c r="M14" s="44">
        <v>0</v>
      </c>
      <c r="N14" s="44">
        <v>299</v>
      </c>
      <c r="O14" s="44">
        <v>284</v>
      </c>
      <c r="P14" s="44">
        <v>15</v>
      </c>
      <c r="Q14" s="44">
        <v>1965</v>
      </c>
      <c r="R14" s="44">
        <v>0</v>
      </c>
      <c r="S14" s="44">
        <v>15</v>
      </c>
      <c r="T14" s="35">
        <f>Q14/S14</f>
        <v>131</v>
      </c>
      <c r="U14" s="8">
        <v>524</v>
      </c>
      <c r="V14" s="8">
        <v>500</v>
      </c>
      <c r="W14" s="35"/>
      <c r="X14" s="44" t="s">
        <v>338</v>
      </c>
      <c r="Y14" s="44"/>
    </row>
    <row r="15" spans="1:26" x14ac:dyDescent="0.2">
      <c r="A15" s="44"/>
      <c r="B15" s="47"/>
      <c r="D15" s="47"/>
      <c r="E15" s="47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5"/>
      <c r="U15" s="8"/>
      <c r="V15" s="8"/>
      <c r="W15" s="35"/>
      <c r="X15" s="44"/>
      <c r="Y15" s="44"/>
    </row>
    <row r="16" spans="1:26" x14ac:dyDescent="0.2">
      <c r="A16" s="44"/>
      <c r="B16" s="47"/>
      <c r="D16" s="47"/>
      <c r="E16" s="47"/>
      <c r="F16" s="47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5"/>
      <c r="U16" s="8"/>
      <c r="V16" s="8"/>
      <c r="W16" s="35"/>
      <c r="X16" s="44"/>
      <c r="Y16" s="44"/>
    </row>
    <row r="17" spans="1:25" x14ac:dyDescent="0.2">
      <c r="A17" s="44"/>
      <c r="B17" s="47"/>
      <c r="D17" s="47"/>
      <c r="E17" s="47"/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35"/>
      <c r="U17" s="8"/>
      <c r="V17" s="8"/>
      <c r="W17" s="35"/>
      <c r="X17" s="44"/>
      <c r="Y17" s="44"/>
    </row>
    <row r="18" spans="1:25" x14ac:dyDescent="0.2">
      <c r="A18" s="44"/>
      <c r="B18" s="47"/>
      <c r="D18" s="47"/>
      <c r="E18" s="47"/>
      <c r="F18" s="47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5"/>
      <c r="U18" s="8"/>
      <c r="V18" s="8"/>
      <c r="W18" s="35"/>
      <c r="X18" s="44"/>
      <c r="Y18" s="44"/>
    </row>
    <row r="19" spans="1: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1"/>
      <c r="V19" s="41"/>
      <c r="W19" s="44"/>
      <c r="X19" s="44"/>
      <c r="Y19" s="44"/>
    </row>
    <row r="20" spans="1:25" x14ac:dyDescent="0.2">
      <c r="A20" s="44" t="s">
        <v>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1"/>
      <c r="V20" s="41"/>
      <c r="W20" s="44"/>
      <c r="X20" s="44"/>
      <c r="Y20" s="44"/>
    </row>
    <row r="21" spans="1:25" x14ac:dyDescent="0.2">
      <c r="A21" s="44" t="s">
        <v>173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1"/>
      <c r="V21" s="41"/>
      <c r="W21" s="44"/>
      <c r="X21" s="44"/>
      <c r="Y21" s="44"/>
    </row>
    <row r="22" spans="1:25" x14ac:dyDescent="0.2">
      <c r="A22" s="44" t="s">
        <v>174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1"/>
      <c r="V22" s="41"/>
      <c r="W22" s="44"/>
      <c r="X22" s="44"/>
      <c r="Y22" s="44"/>
    </row>
    <row r="23" spans="1: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1"/>
      <c r="V23" s="41"/>
      <c r="W23" s="44"/>
      <c r="X23" s="44"/>
      <c r="Y23" s="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A7" sqref="A7:J14"/>
    </sheetView>
  </sheetViews>
  <sheetFormatPr defaultRowHeight="12.75" x14ac:dyDescent="0.2"/>
  <sheetData>
    <row r="1" spans="1:27" x14ac:dyDescent="0.2">
      <c r="A1" s="44" t="s">
        <v>13</v>
      </c>
      <c r="B1" s="22" t="s">
        <v>68</v>
      </c>
      <c r="C1" s="47"/>
      <c r="D1" s="47"/>
      <c r="E1" s="47"/>
      <c r="F1" s="4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1"/>
      <c r="V1" s="41"/>
      <c r="W1" s="44"/>
      <c r="X1" s="44"/>
      <c r="Y1" s="44"/>
      <c r="Z1" s="44"/>
      <c r="AA1" s="44"/>
    </row>
    <row r="2" spans="1:27" x14ac:dyDescent="0.2">
      <c r="A2" s="44" t="s">
        <v>14</v>
      </c>
      <c r="B2" s="22"/>
      <c r="C2" s="47"/>
      <c r="D2" s="47"/>
      <c r="E2" s="47"/>
      <c r="F2" s="4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1"/>
      <c r="V2" s="41"/>
      <c r="W2" s="44"/>
      <c r="X2" s="44"/>
      <c r="Y2" s="44"/>
      <c r="Z2" s="44"/>
      <c r="AA2" s="44"/>
    </row>
    <row r="3" spans="1:27" x14ac:dyDescent="0.2">
      <c r="A3" s="44" t="s">
        <v>15</v>
      </c>
      <c r="B3" s="22" t="s">
        <v>186</v>
      </c>
      <c r="C3" s="47"/>
      <c r="D3" s="47"/>
      <c r="E3" s="47"/>
      <c r="F3" s="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1"/>
      <c r="V3" s="41"/>
      <c r="W3" s="44"/>
      <c r="X3" s="44"/>
      <c r="Y3" s="44"/>
      <c r="Z3" s="44"/>
      <c r="AA3" s="44"/>
    </row>
    <row r="4" spans="1:27" x14ac:dyDescent="0.2">
      <c r="A4" s="44" t="s">
        <v>17</v>
      </c>
      <c r="B4" s="34" t="s">
        <v>183</v>
      </c>
      <c r="C4" s="47"/>
      <c r="D4" s="47"/>
      <c r="E4" s="47"/>
      <c r="F4" s="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1" t="s">
        <v>155</v>
      </c>
      <c r="V4" s="41"/>
      <c r="W4" s="44"/>
      <c r="X4" s="44"/>
      <c r="Y4" s="44"/>
      <c r="Z4" s="44"/>
      <c r="AA4" s="44"/>
    </row>
    <row r="5" spans="1:27" x14ac:dyDescent="0.2">
      <c r="A5" s="44" t="s">
        <v>18</v>
      </c>
      <c r="B5" s="22" t="s">
        <v>171</v>
      </c>
      <c r="C5" s="47"/>
      <c r="D5" s="47"/>
      <c r="E5" s="47"/>
      <c r="F5" s="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1"/>
      <c r="V5" s="41"/>
      <c r="W5" s="44"/>
      <c r="X5" s="44"/>
      <c r="Y5" s="44"/>
      <c r="Z5" s="44"/>
      <c r="AA5" s="44"/>
    </row>
    <row r="6" spans="1:27" x14ac:dyDescent="0.2">
      <c r="A6" s="44"/>
      <c r="B6" s="47" t="s">
        <v>11</v>
      </c>
      <c r="C6" s="47" t="s">
        <v>1</v>
      </c>
      <c r="D6" s="47" t="s">
        <v>19</v>
      </c>
      <c r="E6" s="47" t="s">
        <v>79</v>
      </c>
      <c r="F6" s="47" t="s">
        <v>4</v>
      </c>
      <c r="G6" s="44" t="s">
        <v>44</v>
      </c>
      <c r="H6" s="44" t="s">
        <v>45</v>
      </c>
      <c r="I6" s="44" t="s">
        <v>22</v>
      </c>
      <c r="J6" s="44" t="s">
        <v>23</v>
      </c>
      <c r="K6" s="44" t="s">
        <v>24</v>
      </c>
      <c r="L6" s="44" t="s">
        <v>25</v>
      </c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44" t="s">
        <v>203</v>
      </c>
      <c r="S6" s="44" t="s">
        <v>31</v>
      </c>
      <c r="T6" s="44" t="s">
        <v>37</v>
      </c>
      <c r="U6" s="44" t="s">
        <v>135</v>
      </c>
      <c r="V6" s="44" t="s">
        <v>152</v>
      </c>
      <c r="W6" s="44" t="s">
        <v>14</v>
      </c>
      <c r="X6" s="44"/>
      <c r="Y6" s="44"/>
      <c r="Z6" s="44"/>
      <c r="AA6" s="44"/>
    </row>
    <row r="7" spans="1:27" x14ac:dyDescent="0.2">
      <c r="A7" s="44" t="s">
        <v>71</v>
      </c>
      <c r="B7" s="47">
        <v>5</v>
      </c>
      <c r="C7" s="47" t="s">
        <v>6</v>
      </c>
      <c r="D7" s="47">
        <v>705</v>
      </c>
      <c r="E7" s="47">
        <v>4</v>
      </c>
      <c r="F7" s="47">
        <v>1</v>
      </c>
      <c r="G7" s="44" t="s">
        <v>38</v>
      </c>
      <c r="H7" s="44" t="s">
        <v>179</v>
      </c>
      <c r="I7" s="44">
        <v>0</v>
      </c>
      <c r="J7" s="44">
        <v>3444</v>
      </c>
      <c r="K7" s="44">
        <v>0</v>
      </c>
      <c r="L7" s="44">
        <v>0</v>
      </c>
      <c r="M7" s="44">
        <v>0</v>
      </c>
      <c r="N7" s="44">
        <v>276</v>
      </c>
      <c r="O7" s="44">
        <v>259</v>
      </c>
      <c r="P7" s="44">
        <v>17</v>
      </c>
      <c r="Q7" s="44">
        <v>3444</v>
      </c>
      <c r="R7" s="44">
        <v>1</v>
      </c>
      <c r="S7" s="44">
        <v>27</v>
      </c>
      <c r="T7" s="35">
        <f t="shared" ref="T7:T14" si="0">Q7/S7</f>
        <v>127.55555555555556</v>
      </c>
      <c r="U7" s="44">
        <v>450</v>
      </c>
      <c r="V7" s="44">
        <v>470</v>
      </c>
      <c r="W7" s="44"/>
      <c r="X7" s="44"/>
      <c r="Y7" s="44"/>
      <c r="Z7" s="44"/>
      <c r="AA7" s="44"/>
    </row>
    <row r="8" spans="1:27" x14ac:dyDescent="0.2">
      <c r="A8" s="44" t="s">
        <v>72</v>
      </c>
      <c r="B8" s="47">
        <v>5</v>
      </c>
      <c r="C8" s="47" t="s">
        <v>6</v>
      </c>
      <c r="D8" s="47">
        <v>543</v>
      </c>
      <c r="E8" s="47">
        <v>4</v>
      </c>
      <c r="F8" s="47">
        <v>2</v>
      </c>
      <c r="G8" s="44" t="s">
        <v>179</v>
      </c>
      <c r="H8" s="44" t="s">
        <v>38</v>
      </c>
      <c r="I8" s="44">
        <v>1688</v>
      </c>
      <c r="J8" s="44">
        <v>0</v>
      </c>
      <c r="K8" s="44">
        <v>298</v>
      </c>
      <c r="L8" s="44">
        <v>284</v>
      </c>
      <c r="M8" s="44">
        <v>14</v>
      </c>
      <c r="N8" s="44">
        <v>0</v>
      </c>
      <c r="O8" s="44">
        <v>0</v>
      </c>
      <c r="P8" s="44">
        <v>0</v>
      </c>
      <c r="Q8" s="44">
        <v>1688</v>
      </c>
      <c r="R8" s="44">
        <v>6</v>
      </c>
      <c r="S8" s="44">
        <v>14</v>
      </c>
      <c r="T8" s="35">
        <f t="shared" si="0"/>
        <v>120.57142857142857</v>
      </c>
      <c r="U8" s="44">
        <v>475</v>
      </c>
      <c r="V8" s="44">
        <v>470</v>
      </c>
      <c r="W8" s="44"/>
      <c r="X8" s="44"/>
      <c r="Y8" s="44"/>
      <c r="Z8" s="44"/>
      <c r="AA8" s="44"/>
    </row>
    <row r="9" spans="1:27" x14ac:dyDescent="0.2">
      <c r="A9" s="44" t="s">
        <v>73</v>
      </c>
      <c r="B9" s="47">
        <v>6</v>
      </c>
      <c r="C9" s="47" t="s">
        <v>6</v>
      </c>
      <c r="D9" s="47">
        <v>540</v>
      </c>
      <c r="E9" s="47">
        <v>1</v>
      </c>
      <c r="F9" s="47">
        <v>1</v>
      </c>
      <c r="G9" s="44" t="s">
        <v>38</v>
      </c>
      <c r="H9" s="44" t="s">
        <v>180</v>
      </c>
      <c r="I9" s="44">
        <v>0</v>
      </c>
      <c r="J9" s="44">
        <v>1210</v>
      </c>
      <c r="K9" s="44">
        <v>0</v>
      </c>
      <c r="L9" s="44">
        <v>0</v>
      </c>
      <c r="M9" s="44">
        <v>0</v>
      </c>
      <c r="N9" s="44">
        <v>278</v>
      </c>
      <c r="O9" s="44">
        <v>265</v>
      </c>
      <c r="P9" s="44">
        <v>13</v>
      </c>
      <c r="Q9" s="44">
        <v>1210</v>
      </c>
      <c r="R9" s="44">
        <v>17</v>
      </c>
      <c r="S9" s="44">
        <v>13</v>
      </c>
      <c r="T9" s="35">
        <f t="shared" si="0"/>
        <v>93.07692307692308</v>
      </c>
      <c r="U9" s="8">
        <v>480</v>
      </c>
      <c r="V9" s="8">
        <v>490</v>
      </c>
      <c r="W9" s="44" t="s">
        <v>371</v>
      </c>
      <c r="X9" s="44"/>
      <c r="Y9" s="44"/>
      <c r="Z9" s="44"/>
      <c r="AA9" s="44"/>
    </row>
    <row r="10" spans="1:27" x14ac:dyDescent="0.2">
      <c r="A10" s="44" t="s">
        <v>74</v>
      </c>
      <c r="B10" s="47">
        <v>6</v>
      </c>
      <c r="C10" s="47" t="s">
        <v>6</v>
      </c>
      <c r="D10" s="47">
        <v>530</v>
      </c>
      <c r="E10" s="47">
        <v>1</v>
      </c>
      <c r="F10" s="47">
        <v>2</v>
      </c>
      <c r="G10" s="44" t="s">
        <v>180</v>
      </c>
      <c r="H10" s="44" t="s">
        <v>38</v>
      </c>
      <c r="I10" s="44">
        <v>1764</v>
      </c>
      <c r="J10" s="44">
        <v>0</v>
      </c>
      <c r="K10" s="44">
        <v>280</v>
      </c>
      <c r="L10" s="44">
        <v>265</v>
      </c>
      <c r="M10" s="44">
        <v>15</v>
      </c>
      <c r="N10" s="44">
        <v>0</v>
      </c>
      <c r="O10" s="44">
        <v>0</v>
      </c>
      <c r="P10" s="44">
        <v>0</v>
      </c>
      <c r="Q10" s="44">
        <v>1764</v>
      </c>
      <c r="R10" s="44">
        <v>1</v>
      </c>
      <c r="S10" s="44">
        <v>15</v>
      </c>
      <c r="T10" s="35">
        <f t="shared" si="0"/>
        <v>117.6</v>
      </c>
      <c r="U10" s="8">
        <v>540</v>
      </c>
      <c r="V10" s="8">
        <v>470</v>
      </c>
      <c r="W10" s="44"/>
      <c r="X10" s="44"/>
      <c r="Y10" s="44"/>
      <c r="Z10" s="44"/>
      <c r="AA10" s="44"/>
    </row>
    <row r="11" spans="1:27" x14ac:dyDescent="0.2">
      <c r="A11" s="44" t="s">
        <v>75</v>
      </c>
      <c r="B11" s="47">
        <v>7</v>
      </c>
      <c r="C11" s="47" t="s">
        <v>8</v>
      </c>
      <c r="D11" s="47">
        <v>584</v>
      </c>
      <c r="E11" s="47">
        <v>2</v>
      </c>
      <c r="F11" s="47">
        <v>1</v>
      </c>
      <c r="G11" s="44" t="s">
        <v>38</v>
      </c>
      <c r="H11" s="44" t="s">
        <v>179</v>
      </c>
      <c r="I11" s="44">
        <v>0</v>
      </c>
      <c r="J11" s="44">
        <v>2600</v>
      </c>
      <c r="K11" s="44">
        <v>0</v>
      </c>
      <c r="L11" s="44">
        <v>0</v>
      </c>
      <c r="M11" s="44">
        <v>0</v>
      </c>
      <c r="N11" s="44">
        <v>293</v>
      </c>
      <c r="O11" s="44">
        <v>276</v>
      </c>
      <c r="P11" s="44">
        <v>17</v>
      </c>
      <c r="Q11" s="44">
        <v>2600</v>
      </c>
      <c r="R11" s="44">
        <v>1</v>
      </c>
      <c r="S11" s="44">
        <v>17</v>
      </c>
      <c r="T11" s="35">
        <f t="shared" si="0"/>
        <v>152.94117647058823</v>
      </c>
      <c r="U11" s="8">
        <v>479</v>
      </c>
      <c r="V11" s="8">
        <v>487</v>
      </c>
      <c r="W11" s="44"/>
      <c r="X11" s="44"/>
      <c r="Y11" s="44"/>
      <c r="Z11" s="44"/>
      <c r="AA11" s="44"/>
    </row>
    <row r="12" spans="1:27" x14ac:dyDescent="0.2">
      <c r="A12" s="44" t="s">
        <v>76</v>
      </c>
      <c r="B12" s="47">
        <v>7</v>
      </c>
      <c r="C12" s="47" t="s">
        <v>8</v>
      </c>
      <c r="D12" s="47">
        <v>552</v>
      </c>
      <c r="E12" s="47">
        <v>2</v>
      </c>
      <c r="F12" s="47">
        <v>2</v>
      </c>
      <c r="G12" s="44" t="s">
        <v>179</v>
      </c>
      <c r="H12" s="44" t="s">
        <v>38</v>
      </c>
      <c r="I12" s="44">
        <v>2696</v>
      </c>
      <c r="J12" s="44">
        <v>0</v>
      </c>
      <c r="K12" s="44">
        <v>316</v>
      </c>
      <c r="L12" s="44">
        <v>298</v>
      </c>
      <c r="M12" s="44">
        <f>K12-L12</f>
        <v>18</v>
      </c>
      <c r="N12" s="44">
        <v>0</v>
      </c>
      <c r="O12" s="44">
        <v>0</v>
      </c>
      <c r="P12" s="44">
        <v>0</v>
      </c>
      <c r="Q12" s="44">
        <v>2696</v>
      </c>
      <c r="R12" s="44">
        <v>0</v>
      </c>
      <c r="S12" s="44">
        <v>18</v>
      </c>
      <c r="T12" s="35">
        <f t="shared" si="0"/>
        <v>149.77777777777777</v>
      </c>
      <c r="U12" s="8">
        <v>430</v>
      </c>
      <c r="V12" s="8">
        <v>491</v>
      </c>
      <c r="W12" s="44" t="s">
        <v>370</v>
      </c>
      <c r="X12" s="44"/>
      <c r="Y12" s="44"/>
      <c r="Z12" s="44"/>
      <c r="AA12" s="44"/>
    </row>
    <row r="13" spans="1:27" x14ac:dyDescent="0.2">
      <c r="A13" s="44" t="s">
        <v>77</v>
      </c>
      <c r="B13" s="47">
        <v>8</v>
      </c>
      <c r="C13" s="47" t="s">
        <v>8</v>
      </c>
      <c r="D13" s="47">
        <v>550</v>
      </c>
      <c r="E13" s="47">
        <v>3</v>
      </c>
      <c r="F13" s="47">
        <v>1</v>
      </c>
      <c r="G13" s="44" t="s">
        <v>38</v>
      </c>
      <c r="H13" s="44" t="s">
        <v>180</v>
      </c>
      <c r="I13" s="44">
        <v>0</v>
      </c>
      <c r="J13" s="44">
        <v>4151</v>
      </c>
      <c r="K13" s="44">
        <v>0</v>
      </c>
      <c r="L13" s="44">
        <v>0</v>
      </c>
      <c r="M13" s="44">
        <v>0</v>
      </c>
      <c r="N13" s="44">
        <v>265</v>
      </c>
      <c r="O13" s="44">
        <v>242</v>
      </c>
      <c r="P13" s="44">
        <v>23</v>
      </c>
      <c r="Q13" s="44">
        <v>4151</v>
      </c>
      <c r="R13" s="44">
        <v>4</v>
      </c>
      <c r="S13" s="44">
        <v>23</v>
      </c>
      <c r="T13" s="35">
        <f t="shared" si="0"/>
        <v>180.47826086956522</v>
      </c>
      <c r="U13" s="33">
        <v>450</v>
      </c>
      <c r="V13" s="8">
        <v>440</v>
      </c>
      <c r="W13" s="44"/>
      <c r="X13" s="44"/>
      <c r="Y13" s="44"/>
      <c r="Z13" s="44"/>
      <c r="AA13" s="44"/>
    </row>
    <row r="14" spans="1:27" x14ac:dyDescent="0.2">
      <c r="A14" s="44" t="s">
        <v>78</v>
      </c>
      <c r="B14" s="47">
        <v>8</v>
      </c>
      <c r="C14" s="47" t="s">
        <v>8</v>
      </c>
      <c r="D14" s="47">
        <v>551</v>
      </c>
      <c r="E14" s="47">
        <v>3</v>
      </c>
      <c r="F14" s="47">
        <v>2</v>
      </c>
      <c r="G14" s="44" t="s">
        <v>180</v>
      </c>
      <c r="H14" s="44" t="s">
        <v>38</v>
      </c>
      <c r="I14" s="44">
        <v>2614</v>
      </c>
      <c r="J14" s="44">
        <v>0</v>
      </c>
      <c r="K14" s="44">
        <v>265</v>
      </c>
      <c r="L14" s="44">
        <v>246</v>
      </c>
      <c r="M14" s="44">
        <v>19</v>
      </c>
      <c r="N14" s="44">
        <v>0</v>
      </c>
      <c r="O14" s="44">
        <v>0</v>
      </c>
      <c r="P14" s="44">
        <v>0</v>
      </c>
      <c r="Q14" s="44">
        <v>2614</v>
      </c>
      <c r="R14" s="44">
        <v>0</v>
      </c>
      <c r="S14" s="44">
        <v>19</v>
      </c>
      <c r="T14" s="35">
        <f t="shared" si="0"/>
        <v>137.57894736842104</v>
      </c>
      <c r="U14" s="8">
        <v>415</v>
      </c>
      <c r="V14" s="8">
        <v>450</v>
      </c>
      <c r="W14" s="44" t="s">
        <v>372</v>
      </c>
      <c r="X14" s="44"/>
      <c r="Y14" s="44"/>
      <c r="Z14" s="44"/>
      <c r="AA14" s="44"/>
    </row>
    <row r="15" spans="1:27" x14ac:dyDescent="0.2">
      <c r="A15" s="44"/>
      <c r="B15" s="47"/>
      <c r="D15" s="47"/>
      <c r="E15" s="47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5"/>
      <c r="U15" s="8"/>
      <c r="V15" s="8"/>
      <c r="W15" s="44"/>
      <c r="X15" s="44"/>
      <c r="Y15" s="44"/>
      <c r="Z15" s="44"/>
      <c r="AA15" s="44"/>
    </row>
    <row r="16" spans="1:27" x14ac:dyDescent="0.2">
      <c r="A16" s="44"/>
      <c r="B16" s="47"/>
      <c r="D16" s="47"/>
      <c r="E16" s="47"/>
      <c r="F16" s="47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5"/>
      <c r="U16" s="8"/>
      <c r="V16" s="8"/>
      <c r="W16" s="44"/>
      <c r="X16" s="44"/>
      <c r="Y16" s="44"/>
      <c r="Z16" s="44"/>
      <c r="AA16" s="44"/>
    </row>
    <row r="17" spans="1:27" x14ac:dyDescent="0.2">
      <c r="A17" s="44"/>
      <c r="B17" s="47"/>
      <c r="D17" s="47"/>
      <c r="E17" s="47"/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35"/>
      <c r="U17" s="8"/>
      <c r="V17" s="8"/>
      <c r="W17" s="44"/>
      <c r="X17" s="44"/>
      <c r="Y17" s="44"/>
      <c r="Z17" s="44"/>
      <c r="AA17" s="44"/>
    </row>
    <row r="18" spans="1:27" x14ac:dyDescent="0.2">
      <c r="A18" s="44"/>
      <c r="B18" s="47"/>
      <c r="D18" s="47"/>
      <c r="E18" s="47"/>
      <c r="F18" s="47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5"/>
      <c r="U18" s="8"/>
      <c r="V18" s="8"/>
      <c r="W18" s="44"/>
      <c r="X18" s="44"/>
      <c r="Y18" s="44"/>
      <c r="Z18" s="44"/>
      <c r="AA18" s="44"/>
    </row>
    <row r="19" spans="1:27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1"/>
      <c r="V19" s="41"/>
      <c r="W19" s="44"/>
      <c r="X19" s="44"/>
      <c r="Y19" s="44"/>
      <c r="Z19" s="44"/>
      <c r="AA19" s="44"/>
    </row>
    <row r="20" spans="1:27" x14ac:dyDescent="0.2">
      <c r="A20" s="44" t="s">
        <v>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1"/>
      <c r="V20" s="41"/>
      <c r="W20" s="44"/>
      <c r="X20" s="44"/>
      <c r="Y20" s="44"/>
      <c r="Z20" s="44"/>
      <c r="AA20" s="44"/>
    </row>
    <row r="21" spans="1:27" x14ac:dyDescent="0.2">
      <c r="A21" s="44" t="s">
        <v>175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1"/>
      <c r="V21" s="41"/>
      <c r="W21" s="44"/>
      <c r="X21" s="44"/>
      <c r="Y21" s="44"/>
      <c r="Z21" s="44"/>
      <c r="AA21" s="44"/>
    </row>
    <row r="22" spans="1:27" x14ac:dyDescent="0.2">
      <c r="A22" s="44" t="s">
        <v>176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1"/>
      <c r="V22" s="41"/>
      <c r="W22" s="44"/>
      <c r="X22" s="44"/>
      <c r="Y22" s="44"/>
      <c r="Z22" s="44"/>
      <c r="AA22" s="44"/>
    </row>
    <row r="23" spans="1:27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1"/>
      <c r="V23" s="41"/>
      <c r="W23" s="44"/>
      <c r="X23" s="44"/>
      <c r="Y23" s="44"/>
      <c r="Z23" s="44"/>
      <c r="AA23" s="44"/>
    </row>
    <row r="24" spans="1:27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1"/>
      <c r="V24" s="41"/>
      <c r="W24" s="44"/>
      <c r="X24" s="44"/>
      <c r="Y24" s="44"/>
      <c r="Z24" s="44"/>
      <c r="AA24" s="44"/>
    </row>
    <row r="25" spans="1:27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1"/>
      <c r="V25" s="41"/>
      <c r="W25" s="44"/>
      <c r="X25" s="44"/>
      <c r="Y25" s="44"/>
      <c r="Z25" s="44"/>
      <c r="AA25" s="44"/>
    </row>
    <row r="26" spans="1:27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1"/>
      <c r="V26" s="41"/>
      <c r="W26" s="44"/>
      <c r="X26" s="44"/>
      <c r="Y26" s="44"/>
      <c r="Z26" s="44"/>
      <c r="AA26" s="4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T7" sqref="T7:T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4" style="10" bestFit="1" customWidth="1"/>
    <col min="9" max="10" width="10.5703125" style="10" customWidth="1"/>
    <col min="11" max="11" width="15.85546875" style="10" bestFit="1" customWidth="1"/>
    <col min="12" max="12" width="16.140625" style="10" bestFit="1" customWidth="1"/>
    <col min="13" max="18" width="10.5703125" style="10" customWidth="1"/>
    <col min="19" max="21" width="10.28515625" style="10" customWidth="1"/>
    <col min="22" max="22" width="12.42578125" style="10" customWidth="1"/>
    <col min="23" max="23" width="20.42578125" style="23" bestFit="1" customWidth="1"/>
    <col min="24" max="24" width="20.42578125" style="23" customWidth="1"/>
    <col min="25" max="16384" width="14.42578125" style="10"/>
  </cols>
  <sheetData>
    <row r="1" spans="1:25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5" ht="15.75" customHeight="1" x14ac:dyDescent="0.2">
      <c r="A2" s="10" t="s">
        <v>14</v>
      </c>
      <c r="B2" s="22" t="s">
        <v>415</v>
      </c>
      <c r="C2" s="25"/>
      <c r="D2" s="25"/>
      <c r="E2" s="25"/>
      <c r="F2" s="25"/>
    </row>
    <row r="3" spans="1:25" ht="15.75" customHeight="1" x14ac:dyDescent="0.2">
      <c r="A3" s="10" t="s">
        <v>15</v>
      </c>
      <c r="B3" s="22" t="s">
        <v>187</v>
      </c>
      <c r="C3" s="25"/>
      <c r="D3" s="25"/>
      <c r="E3" s="25"/>
      <c r="F3" s="25"/>
    </row>
    <row r="4" spans="1:25" ht="15.75" customHeight="1" x14ac:dyDescent="0.2">
      <c r="A4" s="10" t="s">
        <v>17</v>
      </c>
      <c r="B4" s="34" t="s">
        <v>184</v>
      </c>
      <c r="C4" s="25"/>
      <c r="D4" s="25"/>
      <c r="E4" s="25"/>
      <c r="F4" s="25"/>
      <c r="W4" s="23" t="s">
        <v>155</v>
      </c>
    </row>
    <row r="5" spans="1:25" ht="15.75" customHeight="1" x14ac:dyDescent="0.2">
      <c r="A5" s="10" t="s">
        <v>18</v>
      </c>
      <c r="B5" s="22" t="s">
        <v>188</v>
      </c>
      <c r="C5" s="25"/>
      <c r="D5" s="25"/>
      <c r="E5" s="25"/>
      <c r="F5" s="25"/>
    </row>
    <row r="6" spans="1:25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281</v>
      </c>
      <c r="L6" s="10" t="s">
        <v>282</v>
      </c>
      <c r="M6" s="10" t="s">
        <v>24</v>
      </c>
      <c r="N6" s="10" t="s">
        <v>25</v>
      </c>
      <c r="O6" s="10" t="s">
        <v>26</v>
      </c>
      <c r="P6" s="10" t="s">
        <v>27</v>
      </c>
      <c r="Q6" s="10" t="s">
        <v>28</v>
      </c>
      <c r="R6" s="10" t="s">
        <v>29</v>
      </c>
      <c r="S6" s="10" t="s">
        <v>30</v>
      </c>
      <c r="T6" s="10" t="s">
        <v>203</v>
      </c>
      <c r="U6" s="10" t="s">
        <v>31</v>
      </c>
      <c r="V6" s="10" t="s">
        <v>37</v>
      </c>
      <c r="W6" s="10" t="s">
        <v>135</v>
      </c>
      <c r="X6" s="10" t="s">
        <v>152</v>
      </c>
      <c r="Y6" s="10" t="s">
        <v>14</v>
      </c>
    </row>
    <row r="7" spans="1:25" ht="15.75" customHeight="1" x14ac:dyDescent="0.2">
      <c r="A7" s="10" t="s">
        <v>71</v>
      </c>
      <c r="B7" s="25">
        <v>5</v>
      </c>
      <c r="C7" s="25" t="s">
        <v>8</v>
      </c>
      <c r="D7" s="25">
        <v>694</v>
      </c>
      <c r="E7" s="25">
        <v>1</v>
      </c>
      <c r="F7" s="25">
        <v>1</v>
      </c>
      <c r="G7" s="10" t="s">
        <v>177</v>
      </c>
      <c r="H7" s="10" t="s">
        <v>179</v>
      </c>
      <c r="I7" s="10">
        <v>1386</v>
      </c>
      <c r="J7" s="10">
        <v>819</v>
      </c>
      <c r="K7" s="10">
        <v>751</v>
      </c>
      <c r="L7" s="10">
        <v>815</v>
      </c>
      <c r="M7" s="10">
        <v>279</v>
      </c>
      <c r="N7" s="10">
        <v>269</v>
      </c>
      <c r="O7" s="10">
        <f t="shared" ref="O7:O14" si="0">M7-N7</f>
        <v>10</v>
      </c>
      <c r="P7" s="10">
        <v>306</v>
      </c>
      <c r="Q7" s="10">
        <v>297</v>
      </c>
      <c r="R7" s="10">
        <f>P7-Q7</f>
        <v>9</v>
      </c>
      <c r="S7" s="10">
        <f t="shared" ref="S7:S14" si="1">I7+J7</f>
        <v>2205</v>
      </c>
      <c r="T7" s="10">
        <v>0</v>
      </c>
      <c r="U7" s="10">
        <f t="shared" ref="U7:U14" si="2">O7+R7</f>
        <v>19</v>
      </c>
      <c r="V7" s="35">
        <f t="shared" ref="V7:V14" si="3">S7/U7</f>
        <v>116.05263157894737</v>
      </c>
      <c r="W7" s="10">
        <v>580</v>
      </c>
      <c r="X7" s="10">
        <v>590</v>
      </c>
    </row>
    <row r="8" spans="1:25" ht="15.75" customHeight="1" x14ac:dyDescent="0.2">
      <c r="A8" s="10" t="s">
        <v>72</v>
      </c>
      <c r="B8" s="25">
        <v>5</v>
      </c>
      <c r="C8" s="25" t="s">
        <v>8</v>
      </c>
      <c r="D8" s="25">
        <v>515</v>
      </c>
      <c r="E8" s="25">
        <v>1</v>
      </c>
      <c r="F8" s="25">
        <v>2</v>
      </c>
      <c r="G8" s="10" t="s">
        <v>179</v>
      </c>
      <c r="H8" s="10" t="s">
        <v>177</v>
      </c>
      <c r="I8" s="10">
        <v>638</v>
      </c>
      <c r="J8" s="10">
        <v>1324</v>
      </c>
      <c r="K8" s="10">
        <v>636</v>
      </c>
      <c r="L8" s="10">
        <v>725</v>
      </c>
      <c r="M8" s="10">
        <v>303</v>
      </c>
      <c r="N8" s="10">
        <v>296</v>
      </c>
      <c r="O8" s="10">
        <f t="shared" si="0"/>
        <v>7</v>
      </c>
      <c r="P8" s="10">
        <v>264</v>
      </c>
      <c r="Q8" s="10">
        <v>250</v>
      </c>
      <c r="R8" s="10">
        <f t="shared" ref="R8:R14" si="4">P8-Q8</f>
        <v>14</v>
      </c>
      <c r="S8" s="10">
        <f t="shared" si="1"/>
        <v>1962</v>
      </c>
      <c r="T8" s="10">
        <v>3</v>
      </c>
      <c r="U8" s="10">
        <f t="shared" si="2"/>
        <v>21</v>
      </c>
      <c r="V8" s="35">
        <f t="shared" si="3"/>
        <v>93.428571428571431</v>
      </c>
      <c r="W8" s="10">
        <v>588</v>
      </c>
      <c r="X8" s="10">
        <v>584</v>
      </c>
    </row>
    <row r="9" spans="1:25" ht="15.75" customHeight="1" x14ac:dyDescent="0.2">
      <c r="A9" s="10" t="s">
        <v>73</v>
      </c>
      <c r="B9" s="25">
        <v>6</v>
      </c>
      <c r="C9" s="25" t="s">
        <v>8</v>
      </c>
      <c r="D9" s="25">
        <v>525</v>
      </c>
      <c r="E9" s="25">
        <v>3</v>
      </c>
      <c r="F9" s="25">
        <v>1</v>
      </c>
      <c r="G9" s="10" t="s">
        <v>178</v>
      </c>
      <c r="H9" s="10" t="s">
        <v>180</v>
      </c>
      <c r="I9" s="10">
        <v>800</v>
      </c>
      <c r="J9" s="10">
        <v>1285</v>
      </c>
      <c r="K9" s="10">
        <v>788</v>
      </c>
      <c r="L9" s="10">
        <v>694</v>
      </c>
      <c r="M9" s="10">
        <v>306</v>
      </c>
      <c r="N9" s="10">
        <v>297</v>
      </c>
      <c r="O9" s="10">
        <f t="shared" si="0"/>
        <v>9</v>
      </c>
      <c r="P9" s="10">
        <v>281</v>
      </c>
      <c r="Q9" s="10">
        <v>264</v>
      </c>
      <c r="R9" s="10">
        <f t="shared" si="4"/>
        <v>17</v>
      </c>
      <c r="S9" s="10">
        <f t="shared" si="1"/>
        <v>2085</v>
      </c>
      <c r="T9" s="10">
        <v>0</v>
      </c>
      <c r="U9" s="10">
        <f t="shared" si="2"/>
        <v>26</v>
      </c>
      <c r="V9" s="35">
        <f t="shared" si="3"/>
        <v>80.192307692307693</v>
      </c>
      <c r="W9" s="8">
        <v>606</v>
      </c>
      <c r="X9" s="8">
        <v>603</v>
      </c>
    </row>
    <row r="10" spans="1:25" ht="15.75" customHeight="1" x14ac:dyDescent="0.2">
      <c r="A10" s="10" t="s">
        <v>74</v>
      </c>
      <c r="B10" s="25">
        <v>6</v>
      </c>
      <c r="C10" s="25" t="s">
        <v>8</v>
      </c>
      <c r="D10" s="25">
        <v>525</v>
      </c>
      <c r="E10" s="25">
        <v>3</v>
      </c>
      <c r="F10" s="25">
        <v>2</v>
      </c>
      <c r="G10" s="10" t="s">
        <v>180</v>
      </c>
      <c r="H10" s="10" t="s">
        <v>178</v>
      </c>
      <c r="I10" s="10">
        <v>1459</v>
      </c>
      <c r="J10" s="10">
        <v>777</v>
      </c>
      <c r="K10" s="10">
        <v>778</v>
      </c>
      <c r="L10" s="10">
        <v>776</v>
      </c>
      <c r="M10" s="10">
        <v>266</v>
      </c>
      <c r="N10" s="10">
        <v>253</v>
      </c>
      <c r="O10" s="10">
        <f t="shared" si="0"/>
        <v>13</v>
      </c>
      <c r="P10" s="10">
        <v>306</v>
      </c>
      <c r="Q10" s="10">
        <v>297</v>
      </c>
      <c r="R10" s="10">
        <f t="shared" si="4"/>
        <v>9</v>
      </c>
      <c r="S10" s="10">
        <f t="shared" si="1"/>
        <v>2236</v>
      </c>
      <c r="T10" s="10">
        <v>1</v>
      </c>
      <c r="U10" s="10">
        <f t="shared" si="2"/>
        <v>22</v>
      </c>
      <c r="V10" s="35">
        <f t="shared" si="3"/>
        <v>101.63636363636364</v>
      </c>
      <c r="W10" s="8">
        <v>590</v>
      </c>
      <c r="X10" s="8">
        <v>580</v>
      </c>
      <c r="Y10" s="10" t="s">
        <v>283</v>
      </c>
    </row>
    <row r="11" spans="1:25" ht="15.75" customHeight="1" x14ac:dyDescent="0.2">
      <c r="A11" s="10" t="s">
        <v>75</v>
      </c>
      <c r="B11" s="25">
        <v>7</v>
      </c>
      <c r="C11" s="25" t="s">
        <v>6</v>
      </c>
      <c r="D11" s="25">
        <v>517</v>
      </c>
      <c r="E11" s="25">
        <v>2</v>
      </c>
      <c r="F11" s="25">
        <v>1</v>
      </c>
      <c r="G11" s="10" t="s">
        <v>177</v>
      </c>
      <c r="H11" s="10" t="s">
        <v>179</v>
      </c>
      <c r="I11" s="10">
        <v>937</v>
      </c>
      <c r="J11" s="10">
        <v>1206</v>
      </c>
      <c r="K11" s="10">
        <v>702</v>
      </c>
      <c r="L11" s="10">
        <v>737</v>
      </c>
      <c r="M11" s="10">
        <v>269</v>
      </c>
      <c r="N11" s="10">
        <v>264</v>
      </c>
      <c r="O11" s="10">
        <f t="shared" si="0"/>
        <v>5</v>
      </c>
      <c r="P11" s="10">
        <v>297</v>
      </c>
      <c r="Q11" s="10">
        <v>284</v>
      </c>
      <c r="R11" s="10">
        <f t="shared" si="4"/>
        <v>13</v>
      </c>
      <c r="S11" s="10">
        <f t="shared" si="1"/>
        <v>2143</v>
      </c>
      <c r="T11" s="10">
        <v>0</v>
      </c>
      <c r="U11" s="10">
        <f t="shared" si="2"/>
        <v>18</v>
      </c>
      <c r="V11" s="35">
        <f t="shared" si="3"/>
        <v>119.05555555555556</v>
      </c>
      <c r="W11" s="8">
        <v>590</v>
      </c>
      <c r="X11" s="8">
        <v>587</v>
      </c>
    </row>
    <row r="12" spans="1:25" ht="15.75" customHeight="1" x14ac:dyDescent="0.2">
      <c r="A12" s="10" t="s">
        <v>76</v>
      </c>
      <c r="B12" s="25">
        <v>7</v>
      </c>
      <c r="C12" s="25" t="s">
        <v>6</v>
      </c>
      <c r="D12" s="25">
        <v>518</v>
      </c>
      <c r="E12" s="25">
        <v>2</v>
      </c>
      <c r="F12" s="25">
        <v>2</v>
      </c>
      <c r="G12" s="10" t="s">
        <v>179</v>
      </c>
      <c r="H12" s="10" t="s">
        <v>177</v>
      </c>
      <c r="I12" s="10">
        <v>1406</v>
      </c>
      <c r="J12" s="10">
        <v>820</v>
      </c>
      <c r="K12" s="37">
        <v>795</v>
      </c>
      <c r="L12" s="37">
        <v>813</v>
      </c>
      <c r="M12" s="10">
        <v>296</v>
      </c>
      <c r="N12" s="10">
        <v>285</v>
      </c>
      <c r="O12" s="10">
        <f t="shared" si="0"/>
        <v>11</v>
      </c>
      <c r="P12" s="10">
        <v>250</v>
      </c>
      <c r="Q12" s="10">
        <v>237</v>
      </c>
      <c r="R12" s="10">
        <f t="shared" si="4"/>
        <v>13</v>
      </c>
      <c r="S12" s="10">
        <f t="shared" si="1"/>
        <v>2226</v>
      </c>
      <c r="T12" s="10">
        <v>0</v>
      </c>
      <c r="U12" s="10">
        <f t="shared" si="2"/>
        <v>24</v>
      </c>
      <c r="V12" s="35">
        <f t="shared" si="3"/>
        <v>92.75</v>
      </c>
      <c r="W12" s="8">
        <v>600</v>
      </c>
      <c r="X12" s="8">
        <v>607</v>
      </c>
    </row>
    <row r="13" spans="1:25" ht="15.75" customHeight="1" x14ac:dyDescent="0.2">
      <c r="A13" s="10" t="s">
        <v>77</v>
      </c>
      <c r="B13" s="25">
        <v>8</v>
      </c>
      <c r="C13" s="25" t="s">
        <v>6</v>
      </c>
      <c r="D13" s="25">
        <v>510</v>
      </c>
      <c r="E13" s="25">
        <v>4</v>
      </c>
      <c r="F13" s="25">
        <v>1</v>
      </c>
      <c r="G13" s="10" t="s">
        <v>178</v>
      </c>
      <c r="H13" s="10" t="s">
        <v>180</v>
      </c>
      <c r="I13" s="10">
        <v>1222</v>
      </c>
      <c r="J13" s="10">
        <v>854</v>
      </c>
      <c r="K13" s="37">
        <v>792</v>
      </c>
      <c r="L13" s="37">
        <v>718</v>
      </c>
      <c r="M13" s="10">
        <v>297</v>
      </c>
      <c r="N13" s="10">
        <v>285</v>
      </c>
      <c r="O13" s="10">
        <f t="shared" si="0"/>
        <v>12</v>
      </c>
      <c r="P13" s="10">
        <v>264</v>
      </c>
      <c r="Q13" s="10">
        <v>249</v>
      </c>
      <c r="R13" s="10">
        <f t="shared" si="4"/>
        <v>15</v>
      </c>
      <c r="S13" s="10">
        <f t="shared" si="1"/>
        <v>2076</v>
      </c>
      <c r="T13" s="10">
        <v>0</v>
      </c>
      <c r="U13" s="10">
        <f t="shared" si="2"/>
        <v>27</v>
      </c>
      <c r="V13" s="35">
        <f t="shared" si="3"/>
        <v>76.888888888888886</v>
      </c>
      <c r="W13" s="33">
        <v>570</v>
      </c>
      <c r="X13" s="8">
        <v>597</v>
      </c>
    </row>
    <row r="14" spans="1:25" ht="15.75" customHeight="1" x14ac:dyDescent="0.2">
      <c r="A14" s="10" t="s">
        <v>78</v>
      </c>
      <c r="B14" s="25">
        <v>8</v>
      </c>
      <c r="C14" s="25" t="s">
        <v>6</v>
      </c>
      <c r="D14" s="25">
        <v>536</v>
      </c>
      <c r="E14" s="25">
        <v>4</v>
      </c>
      <c r="F14" s="25">
        <v>2</v>
      </c>
      <c r="G14" s="10" t="s">
        <v>180</v>
      </c>
      <c r="H14" s="10" t="s">
        <v>178</v>
      </c>
      <c r="I14" s="10">
        <v>290</v>
      </c>
      <c r="J14" s="10">
        <v>1454</v>
      </c>
      <c r="K14" s="10">
        <v>284</v>
      </c>
      <c r="L14" s="10">
        <v>756</v>
      </c>
      <c r="M14" s="10">
        <v>253</v>
      </c>
      <c r="N14" s="10">
        <v>247</v>
      </c>
      <c r="O14" s="10">
        <f t="shared" si="0"/>
        <v>6</v>
      </c>
      <c r="P14" s="10">
        <v>297</v>
      </c>
      <c r="Q14" s="10">
        <v>287</v>
      </c>
      <c r="R14" s="10">
        <f t="shared" si="4"/>
        <v>10</v>
      </c>
      <c r="S14" s="10">
        <f t="shared" si="1"/>
        <v>1744</v>
      </c>
      <c r="T14" s="10">
        <v>14</v>
      </c>
      <c r="U14" s="10">
        <f t="shared" si="2"/>
        <v>16</v>
      </c>
      <c r="V14" s="35">
        <f t="shared" si="3"/>
        <v>109</v>
      </c>
      <c r="W14" s="8">
        <v>602</v>
      </c>
      <c r="X14" s="8">
        <v>610</v>
      </c>
    </row>
    <row r="15" spans="1:25" ht="15.75" customHeight="1" x14ac:dyDescent="0.2">
      <c r="B15" s="25"/>
      <c r="C15" s="25"/>
      <c r="D15" s="25"/>
      <c r="E15" s="25"/>
      <c r="F15" s="25"/>
      <c r="V15" s="35"/>
      <c r="W15" s="8"/>
      <c r="X15" s="8"/>
    </row>
    <row r="16" spans="1:25" ht="15.75" customHeight="1" x14ac:dyDescent="0.2">
      <c r="B16" s="25"/>
      <c r="C16" s="25"/>
      <c r="D16" s="25"/>
      <c r="E16" s="25"/>
      <c r="F16" s="25"/>
      <c r="V16" s="35"/>
      <c r="W16" s="8"/>
      <c r="X16" s="8"/>
    </row>
    <row r="17" spans="1:24" ht="15.75" customHeight="1" x14ac:dyDescent="0.2">
      <c r="B17" s="25"/>
      <c r="C17" s="25"/>
      <c r="D17" s="25"/>
      <c r="E17" s="25"/>
      <c r="F17" s="25"/>
      <c r="V17" s="35"/>
      <c r="W17" s="8"/>
      <c r="X17" s="8"/>
    </row>
    <row r="18" spans="1:24" ht="15.75" customHeight="1" x14ac:dyDescent="0.2">
      <c r="B18" s="25"/>
      <c r="C18" s="25"/>
      <c r="D18" s="25"/>
      <c r="E18" s="25"/>
      <c r="F18" s="25"/>
      <c r="V18" s="35"/>
      <c r="W18" s="8"/>
      <c r="X18" s="8"/>
    </row>
    <row r="20" spans="1:24" ht="15.75" customHeight="1" x14ac:dyDescent="0.2">
      <c r="A20" s="10" t="s">
        <v>35</v>
      </c>
    </row>
    <row r="21" spans="1:24" ht="15.75" customHeight="1" x14ac:dyDescent="0.2">
      <c r="A21" s="10" t="s">
        <v>173</v>
      </c>
    </row>
    <row r="22" spans="1:24" ht="15.75" customHeight="1" x14ac:dyDescent="0.2">
      <c r="A22" s="10" t="s">
        <v>174</v>
      </c>
    </row>
    <row r="24" spans="1:24" ht="15.75" customHeight="1" x14ac:dyDescent="0.2">
      <c r="A24" s="10" t="s">
        <v>175</v>
      </c>
    </row>
    <row r="25" spans="1:24" ht="15.75" customHeight="1" x14ac:dyDescent="0.2">
      <c r="A25" s="10" t="s">
        <v>176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T7" sqref="T7:T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4" style="10" bestFit="1" customWidth="1"/>
    <col min="9" max="10" width="10.5703125" style="10" customWidth="1"/>
    <col min="11" max="11" width="15.85546875" style="10" bestFit="1" customWidth="1"/>
    <col min="12" max="12" width="16.140625" style="10" bestFit="1" customWidth="1"/>
    <col min="13" max="18" width="10.5703125" style="10" customWidth="1"/>
    <col min="19" max="21" width="10.28515625" style="10" customWidth="1"/>
    <col min="22" max="22" width="12.42578125" style="10" customWidth="1"/>
    <col min="23" max="23" width="20.42578125" style="23" bestFit="1" customWidth="1"/>
    <col min="24" max="24" width="20.42578125" style="23" customWidth="1"/>
    <col min="25" max="16384" width="14.42578125" style="10"/>
  </cols>
  <sheetData>
    <row r="1" spans="1:25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5" ht="15.75" customHeight="1" x14ac:dyDescent="0.2">
      <c r="A2" s="10" t="s">
        <v>14</v>
      </c>
      <c r="B2" s="22" t="s">
        <v>414</v>
      </c>
      <c r="C2" s="25"/>
      <c r="D2" s="25"/>
      <c r="E2" s="25"/>
      <c r="F2" s="25"/>
    </row>
    <row r="3" spans="1:25" ht="15.75" customHeight="1" x14ac:dyDescent="0.2">
      <c r="A3" s="10" t="s">
        <v>15</v>
      </c>
      <c r="B3" s="22" t="s">
        <v>187</v>
      </c>
      <c r="C3" s="25"/>
      <c r="D3" s="25"/>
      <c r="E3" s="25"/>
      <c r="F3" s="25"/>
      <c r="H3" s="10" t="s">
        <v>299</v>
      </c>
    </row>
    <row r="4" spans="1:25" ht="15.75" customHeight="1" x14ac:dyDescent="0.2">
      <c r="A4" s="10" t="s">
        <v>17</v>
      </c>
      <c r="B4" s="34" t="s">
        <v>298</v>
      </c>
      <c r="C4" s="25"/>
      <c r="D4" s="25"/>
      <c r="E4" s="25"/>
      <c r="F4" s="25"/>
      <c r="W4" s="23" t="s">
        <v>155</v>
      </c>
    </row>
    <row r="5" spans="1:25" ht="15.75" customHeight="1" x14ac:dyDescent="0.2">
      <c r="A5" s="10" t="s">
        <v>18</v>
      </c>
      <c r="B5" s="22" t="s">
        <v>188</v>
      </c>
      <c r="C5" s="25"/>
      <c r="D5" s="25"/>
      <c r="E5" s="25"/>
      <c r="F5" s="25"/>
    </row>
    <row r="6" spans="1:25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281</v>
      </c>
      <c r="L6" s="10" t="s">
        <v>282</v>
      </c>
      <c r="M6" s="10" t="s">
        <v>24</v>
      </c>
      <c r="N6" s="10" t="s">
        <v>25</v>
      </c>
      <c r="O6" s="10" t="s">
        <v>26</v>
      </c>
      <c r="P6" s="10" t="s">
        <v>27</v>
      </c>
      <c r="Q6" s="10" t="s">
        <v>28</v>
      </c>
      <c r="R6" s="10" t="s">
        <v>29</v>
      </c>
      <c r="S6" s="10" t="s">
        <v>30</v>
      </c>
      <c r="T6" s="10" t="s">
        <v>203</v>
      </c>
      <c r="U6" s="10" t="s">
        <v>31</v>
      </c>
      <c r="V6" s="10" t="s">
        <v>37</v>
      </c>
      <c r="W6" s="10" t="s">
        <v>135</v>
      </c>
      <c r="X6" s="10" t="s">
        <v>152</v>
      </c>
      <c r="Y6" s="10" t="s">
        <v>14</v>
      </c>
    </row>
    <row r="7" spans="1:25" ht="15.75" customHeight="1" x14ac:dyDescent="0.2">
      <c r="A7" s="10" t="s">
        <v>71</v>
      </c>
      <c r="B7" s="25">
        <v>5</v>
      </c>
      <c r="C7" s="25" t="s">
        <v>6</v>
      </c>
      <c r="D7" s="47">
        <v>696</v>
      </c>
      <c r="E7" s="25">
        <v>3</v>
      </c>
      <c r="F7" s="25">
        <v>1</v>
      </c>
      <c r="G7" s="10" t="s">
        <v>177</v>
      </c>
      <c r="H7" s="10" t="s">
        <v>179</v>
      </c>
      <c r="I7" s="10">
        <v>1283</v>
      </c>
      <c r="J7" s="10">
        <v>929</v>
      </c>
      <c r="K7" s="10">
        <v>737</v>
      </c>
      <c r="L7" s="10">
        <v>783</v>
      </c>
      <c r="M7" s="10">
        <v>280</v>
      </c>
      <c r="N7" s="10">
        <v>265</v>
      </c>
      <c r="O7" s="10">
        <f t="shared" ref="O7:O14" si="0">M7-N7</f>
        <v>15</v>
      </c>
      <c r="P7" s="10">
        <v>306</v>
      </c>
      <c r="Q7" s="10">
        <v>294</v>
      </c>
      <c r="R7" s="10">
        <f>P7-Q7</f>
        <v>12</v>
      </c>
      <c r="S7" s="10">
        <f t="shared" ref="S7:S14" si="1">I7+J7</f>
        <v>2212</v>
      </c>
      <c r="U7" s="10">
        <f t="shared" ref="U7:U14" si="2">O7+R7</f>
        <v>27</v>
      </c>
      <c r="V7" s="35">
        <f t="shared" ref="V7:V14" si="3">S7/U7</f>
        <v>81.925925925925924</v>
      </c>
      <c r="W7" s="10">
        <v>580</v>
      </c>
      <c r="X7" s="10">
        <v>594</v>
      </c>
      <c r="Y7" s="10" t="s">
        <v>306</v>
      </c>
    </row>
    <row r="8" spans="1:25" ht="15.75" customHeight="1" x14ac:dyDescent="0.2">
      <c r="A8" s="10" t="s">
        <v>72</v>
      </c>
      <c r="B8" s="25">
        <v>5</v>
      </c>
      <c r="C8" s="25" t="s">
        <v>6</v>
      </c>
      <c r="D8" s="47">
        <v>530</v>
      </c>
      <c r="E8" s="25">
        <v>3</v>
      </c>
      <c r="F8" s="25">
        <v>2</v>
      </c>
      <c r="G8" s="10" t="s">
        <v>179</v>
      </c>
      <c r="H8" s="10" t="s">
        <v>177</v>
      </c>
      <c r="I8" s="10">
        <v>1124</v>
      </c>
      <c r="J8" s="10">
        <v>999</v>
      </c>
      <c r="K8" s="10">
        <v>752</v>
      </c>
      <c r="L8" s="10">
        <v>731</v>
      </c>
      <c r="M8" s="10">
        <v>307</v>
      </c>
      <c r="N8" s="10">
        <v>295</v>
      </c>
      <c r="O8" s="10">
        <f t="shared" si="0"/>
        <v>12</v>
      </c>
      <c r="P8" s="10">
        <v>265</v>
      </c>
      <c r="Q8" s="10">
        <v>254</v>
      </c>
      <c r="R8" s="10">
        <f t="shared" ref="R8:R14" si="4">P8-Q8</f>
        <v>11</v>
      </c>
      <c r="S8" s="10">
        <f t="shared" si="1"/>
        <v>2123</v>
      </c>
      <c r="U8" s="10">
        <f t="shared" si="2"/>
        <v>23</v>
      </c>
      <c r="V8" s="35">
        <f t="shared" si="3"/>
        <v>92.304347826086953</v>
      </c>
      <c r="W8" s="10">
        <v>580</v>
      </c>
      <c r="X8" s="10">
        <v>592</v>
      </c>
      <c r="Y8" s="10" t="s">
        <v>305</v>
      </c>
    </row>
    <row r="9" spans="1:25" ht="15.75" customHeight="1" x14ac:dyDescent="0.2">
      <c r="A9" s="10" t="s">
        <v>73</v>
      </c>
      <c r="B9" s="25">
        <v>6</v>
      </c>
      <c r="C9" s="25" t="s">
        <v>6</v>
      </c>
      <c r="D9" s="47">
        <v>538</v>
      </c>
      <c r="E9" s="25">
        <v>1</v>
      </c>
      <c r="F9" s="25">
        <v>1</v>
      </c>
      <c r="G9" s="10" t="s">
        <v>178</v>
      </c>
      <c r="H9" s="10" t="s">
        <v>180</v>
      </c>
      <c r="I9" s="10">
        <v>782</v>
      </c>
      <c r="J9" s="10">
        <v>1079</v>
      </c>
      <c r="K9" s="10">
        <v>656</v>
      </c>
      <c r="L9" s="10">
        <v>761</v>
      </c>
      <c r="M9" s="10">
        <v>303</v>
      </c>
      <c r="N9" s="10">
        <v>295</v>
      </c>
      <c r="O9" s="10">
        <f t="shared" si="0"/>
        <v>8</v>
      </c>
      <c r="P9" s="10">
        <v>292</v>
      </c>
      <c r="Q9" s="10">
        <v>280</v>
      </c>
      <c r="R9" s="10">
        <f t="shared" si="4"/>
        <v>12</v>
      </c>
      <c r="S9" s="10">
        <f t="shared" si="1"/>
        <v>1861</v>
      </c>
      <c r="U9" s="10">
        <f t="shared" si="2"/>
        <v>20</v>
      </c>
      <c r="V9" s="35">
        <f t="shared" si="3"/>
        <v>93.05</v>
      </c>
      <c r="W9" s="8">
        <v>585</v>
      </c>
      <c r="X9" s="8">
        <v>578</v>
      </c>
      <c r="Y9" s="10" t="s">
        <v>302</v>
      </c>
    </row>
    <row r="10" spans="1:25" ht="15.75" customHeight="1" x14ac:dyDescent="0.2">
      <c r="A10" s="10" t="s">
        <v>74</v>
      </c>
      <c r="B10" s="25">
        <v>6</v>
      </c>
      <c r="C10" s="25" t="s">
        <v>6</v>
      </c>
      <c r="D10" s="47">
        <v>533</v>
      </c>
      <c r="E10" s="25">
        <v>1</v>
      </c>
      <c r="F10" s="25">
        <v>2</v>
      </c>
      <c r="G10" s="10" t="s">
        <v>180</v>
      </c>
      <c r="H10" s="10" t="s">
        <v>178</v>
      </c>
      <c r="I10" s="10">
        <v>1428</v>
      </c>
      <c r="J10" s="10">
        <v>746</v>
      </c>
      <c r="K10" s="10">
        <v>757</v>
      </c>
      <c r="L10" s="10">
        <v>746</v>
      </c>
      <c r="M10" s="10">
        <v>271</v>
      </c>
      <c r="N10" s="10">
        <v>256</v>
      </c>
      <c r="O10" s="10">
        <f t="shared" si="0"/>
        <v>15</v>
      </c>
      <c r="P10" s="10">
        <v>293</v>
      </c>
      <c r="Q10" s="10">
        <v>286</v>
      </c>
      <c r="R10" s="10">
        <f t="shared" si="4"/>
        <v>7</v>
      </c>
      <c r="S10" s="10">
        <f t="shared" si="1"/>
        <v>2174</v>
      </c>
      <c r="T10" s="10">
        <v>0</v>
      </c>
      <c r="U10" s="10">
        <f t="shared" si="2"/>
        <v>22</v>
      </c>
      <c r="V10" s="35">
        <f t="shared" si="3"/>
        <v>98.818181818181813</v>
      </c>
      <c r="W10" s="8">
        <v>603</v>
      </c>
      <c r="X10" s="8">
        <v>601</v>
      </c>
      <c r="Y10" s="10" t="s">
        <v>308</v>
      </c>
    </row>
    <row r="11" spans="1:25" ht="15.75" customHeight="1" x14ac:dyDescent="0.2">
      <c r="A11" s="10" t="s">
        <v>75</v>
      </c>
      <c r="B11" s="25">
        <v>7</v>
      </c>
      <c r="C11" s="25" t="s">
        <v>8</v>
      </c>
      <c r="D11" s="47">
        <v>567</v>
      </c>
      <c r="E11" s="25">
        <v>4</v>
      </c>
      <c r="F11" s="25">
        <v>1</v>
      </c>
      <c r="G11" s="10" t="s">
        <v>177</v>
      </c>
      <c r="H11" s="10" t="s">
        <v>179</v>
      </c>
      <c r="I11" s="10">
        <v>1146</v>
      </c>
      <c r="J11" s="10">
        <v>1044</v>
      </c>
      <c r="K11" s="38"/>
      <c r="L11" s="38"/>
      <c r="M11" s="10">
        <v>265</v>
      </c>
      <c r="N11" s="10">
        <v>255</v>
      </c>
      <c r="O11" s="10">
        <f t="shared" si="0"/>
        <v>10</v>
      </c>
      <c r="P11" s="10">
        <v>294</v>
      </c>
      <c r="Q11" s="10">
        <v>283</v>
      </c>
      <c r="R11" s="10">
        <f t="shared" si="4"/>
        <v>11</v>
      </c>
      <c r="S11" s="10">
        <f t="shared" si="1"/>
        <v>2190</v>
      </c>
      <c r="T11" s="10">
        <v>0</v>
      </c>
      <c r="U11" s="10">
        <f t="shared" si="2"/>
        <v>21</v>
      </c>
      <c r="V11" s="35">
        <f t="shared" si="3"/>
        <v>104.28571428571429</v>
      </c>
      <c r="W11" s="8">
        <v>580</v>
      </c>
      <c r="X11" s="8">
        <v>586</v>
      </c>
      <c r="Y11" s="10" t="s">
        <v>308</v>
      </c>
    </row>
    <row r="12" spans="1:25" ht="15.75" customHeight="1" x14ac:dyDescent="0.2">
      <c r="A12" s="10" t="s">
        <v>76</v>
      </c>
      <c r="B12" s="25">
        <v>7</v>
      </c>
      <c r="C12" s="25" t="s">
        <v>8</v>
      </c>
      <c r="D12" s="47">
        <v>542</v>
      </c>
      <c r="E12" s="25">
        <v>4</v>
      </c>
      <c r="F12" s="25">
        <v>2</v>
      </c>
      <c r="G12" s="10" t="s">
        <v>179</v>
      </c>
      <c r="H12" s="10" t="s">
        <v>177</v>
      </c>
      <c r="I12" s="10">
        <v>851</v>
      </c>
      <c r="J12" s="10">
        <v>1330</v>
      </c>
      <c r="K12" s="38"/>
      <c r="L12" s="38"/>
      <c r="M12" s="10">
        <v>295</v>
      </c>
      <c r="N12" s="10">
        <v>286</v>
      </c>
      <c r="O12" s="10">
        <f t="shared" si="0"/>
        <v>9</v>
      </c>
      <c r="P12" s="10">
        <v>254</v>
      </c>
      <c r="Q12" s="10">
        <v>241</v>
      </c>
      <c r="R12" s="10">
        <f t="shared" si="4"/>
        <v>13</v>
      </c>
      <c r="S12" s="10">
        <f t="shared" si="1"/>
        <v>2181</v>
      </c>
      <c r="U12" s="10">
        <f t="shared" si="2"/>
        <v>22</v>
      </c>
      <c r="V12" s="35">
        <f t="shared" si="3"/>
        <v>99.13636363636364</v>
      </c>
      <c r="W12" s="8">
        <v>590</v>
      </c>
      <c r="X12" s="8">
        <v>620</v>
      </c>
      <c r="Y12" s="10" t="s">
        <v>307</v>
      </c>
    </row>
    <row r="13" spans="1:25" ht="15.75" customHeight="1" x14ac:dyDescent="0.2">
      <c r="A13" s="10" t="s">
        <v>77</v>
      </c>
      <c r="B13" s="25">
        <v>8</v>
      </c>
      <c r="C13" s="25" t="s">
        <v>8</v>
      </c>
      <c r="D13" s="47">
        <v>545</v>
      </c>
      <c r="E13" s="25">
        <v>2</v>
      </c>
      <c r="F13" s="25">
        <v>1</v>
      </c>
      <c r="G13" s="10" t="s">
        <v>178</v>
      </c>
      <c r="H13" s="10" t="s">
        <v>180</v>
      </c>
      <c r="I13" s="10">
        <v>1003</v>
      </c>
      <c r="J13" s="10">
        <v>1225</v>
      </c>
      <c r="K13" s="38">
        <v>740</v>
      </c>
      <c r="L13" s="38">
        <v>806</v>
      </c>
      <c r="M13" s="10">
        <v>295</v>
      </c>
      <c r="N13" s="10">
        <v>283</v>
      </c>
      <c r="O13" s="10">
        <f t="shared" si="0"/>
        <v>12</v>
      </c>
      <c r="P13" s="10">
        <v>280</v>
      </c>
      <c r="Q13" s="10">
        <v>266</v>
      </c>
      <c r="R13" s="10">
        <f t="shared" si="4"/>
        <v>14</v>
      </c>
      <c r="S13" s="10">
        <f t="shared" si="1"/>
        <v>2228</v>
      </c>
      <c r="U13" s="10">
        <f t="shared" si="2"/>
        <v>26</v>
      </c>
      <c r="V13" s="35">
        <f t="shared" si="3"/>
        <v>85.692307692307693</v>
      </c>
      <c r="W13" s="33">
        <v>590</v>
      </c>
      <c r="X13" s="8">
        <v>593</v>
      </c>
      <c r="Y13" s="10" t="s">
        <v>304</v>
      </c>
    </row>
    <row r="14" spans="1:25" ht="15.75" customHeight="1" x14ac:dyDescent="0.2">
      <c r="A14" s="10" t="s">
        <v>78</v>
      </c>
      <c r="B14" s="25">
        <v>8</v>
      </c>
      <c r="C14" s="25" t="s">
        <v>8</v>
      </c>
      <c r="D14" s="47">
        <v>544</v>
      </c>
      <c r="E14" s="25">
        <v>2</v>
      </c>
      <c r="F14" s="25">
        <v>2</v>
      </c>
      <c r="G14" s="10" t="s">
        <v>180</v>
      </c>
      <c r="H14" s="10" t="s">
        <v>178</v>
      </c>
      <c r="I14" s="10">
        <v>909</v>
      </c>
      <c r="J14" s="10">
        <v>1115</v>
      </c>
      <c r="K14" s="10">
        <v>776</v>
      </c>
      <c r="L14" s="10">
        <v>812</v>
      </c>
      <c r="M14" s="44">
        <v>256</v>
      </c>
      <c r="N14" s="10">
        <v>247</v>
      </c>
      <c r="O14" s="10">
        <f t="shared" si="0"/>
        <v>9</v>
      </c>
      <c r="P14" s="44">
        <v>286</v>
      </c>
      <c r="Q14" s="10">
        <v>275</v>
      </c>
      <c r="R14" s="10">
        <f t="shared" si="4"/>
        <v>11</v>
      </c>
      <c r="S14" s="10">
        <f t="shared" si="1"/>
        <v>2024</v>
      </c>
      <c r="U14" s="10">
        <f t="shared" si="2"/>
        <v>20</v>
      </c>
      <c r="V14" s="35">
        <f t="shared" si="3"/>
        <v>101.2</v>
      </c>
      <c r="W14" s="8">
        <v>601</v>
      </c>
      <c r="X14" s="8">
        <v>601</v>
      </c>
    </row>
    <row r="15" spans="1:25" ht="15.75" customHeight="1" x14ac:dyDescent="0.2">
      <c r="B15" s="25"/>
      <c r="C15" s="25"/>
      <c r="D15" s="25"/>
      <c r="E15" s="25"/>
      <c r="F15" s="25"/>
      <c r="V15" s="35"/>
      <c r="W15" s="8"/>
      <c r="X15" s="8"/>
    </row>
    <row r="16" spans="1:25" ht="15.75" customHeight="1" x14ac:dyDescent="0.2">
      <c r="B16" s="25"/>
      <c r="C16" s="25"/>
      <c r="D16" s="25"/>
      <c r="E16" s="25"/>
      <c r="F16" s="25"/>
      <c r="V16" s="35"/>
      <c r="W16" s="8"/>
      <c r="X16" s="8"/>
    </row>
    <row r="17" spans="1:24" ht="15.75" customHeight="1" x14ac:dyDescent="0.2">
      <c r="B17" s="25"/>
      <c r="C17" s="25"/>
      <c r="D17" s="25"/>
      <c r="E17" s="25"/>
      <c r="F17" s="25"/>
      <c r="V17" s="35"/>
      <c r="W17" s="8"/>
      <c r="X17" s="8"/>
    </row>
    <row r="18" spans="1:24" ht="15.75" customHeight="1" x14ac:dyDescent="0.2">
      <c r="B18" s="25"/>
      <c r="C18" s="25"/>
      <c r="D18" s="25"/>
      <c r="E18" s="25"/>
      <c r="F18" s="25"/>
      <c r="V18" s="35"/>
      <c r="W18" s="8"/>
      <c r="X18" s="8"/>
    </row>
    <row r="20" spans="1:24" ht="15.75" customHeight="1" x14ac:dyDescent="0.2">
      <c r="A20" s="10" t="s">
        <v>35</v>
      </c>
    </row>
    <row r="21" spans="1:24" ht="15.75" customHeight="1" x14ac:dyDescent="0.2">
      <c r="A21" s="10" t="s">
        <v>173</v>
      </c>
    </row>
    <row r="22" spans="1:24" ht="15.75" customHeight="1" x14ac:dyDescent="0.2">
      <c r="A22" s="10" t="s">
        <v>174</v>
      </c>
    </row>
    <row r="24" spans="1:24" ht="15.75" customHeight="1" x14ac:dyDescent="0.2">
      <c r="A24" s="10" t="s">
        <v>175</v>
      </c>
    </row>
    <row r="25" spans="1:24" ht="15.75" customHeight="1" x14ac:dyDescent="0.2">
      <c r="A25" s="10" t="s">
        <v>176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workbookViewId="0">
      <selection activeCell="D7" sqref="D7:D14"/>
    </sheetView>
  </sheetViews>
  <sheetFormatPr defaultColWidth="14.42578125" defaultRowHeight="15.75" customHeight="1" x14ac:dyDescent="0.2"/>
  <cols>
    <col min="1" max="1" width="14.42578125" style="44"/>
    <col min="2" max="2" width="11.5703125" style="44" customWidth="1"/>
    <col min="3" max="6" width="9.42578125" style="44" customWidth="1"/>
    <col min="7" max="8" width="14" style="44" bestFit="1" customWidth="1"/>
    <col min="9" max="10" width="10.5703125" style="44" customWidth="1"/>
    <col min="11" max="11" width="15.85546875" style="44" bestFit="1" customWidth="1"/>
    <col min="12" max="12" width="16.140625" style="44" bestFit="1" customWidth="1"/>
    <col min="13" max="18" width="10.5703125" style="44" customWidth="1"/>
    <col min="19" max="21" width="10.28515625" style="44" customWidth="1"/>
    <col min="22" max="22" width="12.42578125" style="44" customWidth="1"/>
    <col min="23" max="23" width="20.42578125" style="41" bestFit="1" customWidth="1"/>
    <col min="24" max="24" width="20.42578125" style="41" customWidth="1"/>
    <col min="25" max="16384" width="14.42578125" style="44"/>
  </cols>
  <sheetData>
    <row r="1" spans="1:26" ht="15.75" customHeight="1" x14ac:dyDescent="0.2">
      <c r="A1" s="44" t="s">
        <v>13</v>
      </c>
      <c r="B1" s="22" t="s">
        <v>387</v>
      </c>
      <c r="C1" s="47"/>
      <c r="D1" s="47"/>
      <c r="E1" s="47"/>
      <c r="F1" s="47"/>
    </row>
    <row r="2" spans="1:26" ht="15.75" customHeight="1" x14ac:dyDescent="0.2">
      <c r="A2" s="44" t="s">
        <v>14</v>
      </c>
      <c r="B2" s="22" t="s">
        <v>413</v>
      </c>
      <c r="C2" s="47"/>
      <c r="D2" s="47"/>
      <c r="E2" s="47"/>
      <c r="F2" s="47"/>
    </row>
    <row r="3" spans="1:26" ht="15.75" customHeight="1" x14ac:dyDescent="0.2">
      <c r="A3" s="44" t="s">
        <v>15</v>
      </c>
      <c r="B3" s="22" t="s">
        <v>187</v>
      </c>
      <c r="C3" s="47"/>
      <c r="D3" s="47"/>
      <c r="E3" s="47"/>
      <c r="F3" s="47"/>
      <c r="H3" s="44" t="s">
        <v>386</v>
      </c>
    </row>
    <row r="4" spans="1:26" ht="15.75" customHeight="1" x14ac:dyDescent="0.2">
      <c r="A4" s="44" t="s">
        <v>17</v>
      </c>
      <c r="B4" s="34" t="s">
        <v>385</v>
      </c>
      <c r="C4" s="47"/>
      <c r="D4" s="47"/>
      <c r="E4" s="47"/>
      <c r="F4" s="47"/>
    </row>
    <row r="5" spans="1:26" ht="15.75" customHeight="1" x14ac:dyDescent="0.2">
      <c r="A5" s="44" t="s">
        <v>18</v>
      </c>
      <c r="B5" s="22" t="s">
        <v>188</v>
      </c>
      <c r="C5" s="47"/>
      <c r="D5" s="47"/>
      <c r="E5" s="47"/>
      <c r="F5" s="47"/>
    </row>
    <row r="6" spans="1:26" ht="15.75" customHeight="1" x14ac:dyDescent="0.2">
      <c r="B6" s="47" t="s">
        <v>11</v>
      </c>
      <c r="C6" s="47" t="s">
        <v>1</v>
      </c>
      <c r="D6" s="47" t="s">
        <v>19</v>
      </c>
      <c r="E6" s="47" t="s">
        <v>79</v>
      </c>
      <c r="F6" s="47" t="s">
        <v>4</v>
      </c>
      <c r="G6" s="44" t="s">
        <v>44</v>
      </c>
      <c r="H6" s="44" t="s">
        <v>45</v>
      </c>
      <c r="I6" s="44" t="s">
        <v>22</v>
      </c>
      <c r="J6" s="44" t="s">
        <v>23</v>
      </c>
      <c r="K6" s="44" t="s">
        <v>281</v>
      </c>
      <c r="L6" s="44" t="s">
        <v>282</v>
      </c>
      <c r="M6" s="44" t="s">
        <v>24</v>
      </c>
      <c r="N6" s="44" t="s">
        <v>25</v>
      </c>
      <c r="O6" s="44" t="s">
        <v>26</v>
      </c>
      <c r="P6" s="44" t="s">
        <v>27</v>
      </c>
      <c r="Q6" s="44" t="s">
        <v>28</v>
      </c>
      <c r="R6" s="44" t="s">
        <v>29</v>
      </c>
      <c r="S6" s="44" t="s">
        <v>30</v>
      </c>
      <c r="T6" s="44" t="s">
        <v>203</v>
      </c>
      <c r="U6" s="44" t="s">
        <v>31</v>
      </c>
      <c r="V6" s="44" t="s">
        <v>37</v>
      </c>
      <c r="W6" s="44" t="s">
        <v>135</v>
      </c>
      <c r="X6" s="44" t="s">
        <v>152</v>
      </c>
      <c r="Y6" s="44" t="s">
        <v>14</v>
      </c>
    </row>
    <row r="7" spans="1:26" ht="15.75" customHeight="1" x14ac:dyDescent="0.2">
      <c r="A7" s="44" t="s">
        <v>71</v>
      </c>
      <c r="B7" s="47">
        <v>5</v>
      </c>
      <c r="C7" s="47" t="s">
        <v>6</v>
      </c>
      <c r="D7" s="47">
        <v>729</v>
      </c>
      <c r="E7" s="47">
        <v>1</v>
      </c>
      <c r="F7" s="47">
        <v>1</v>
      </c>
      <c r="G7" s="44" t="s">
        <v>177</v>
      </c>
      <c r="H7" s="44" t="s">
        <v>179</v>
      </c>
      <c r="I7" s="44">
        <v>1424</v>
      </c>
      <c r="J7" s="44">
        <v>779</v>
      </c>
      <c r="K7" s="44">
        <v>769</v>
      </c>
      <c r="L7" s="44">
        <v>743</v>
      </c>
      <c r="M7" s="44">
        <v>267</v>
      </c>
      <c r="N7" s="44">
        <v>255</v>
      </c>
      <c r="O7" s="44">
        <f t="shared" ref="O7:O14" si="0">M7-N7</f>
        <v>12</v>
      </c>
      <c r="P7" s="44">
        <v>300</v>
      </c>
      <c r="Q7" s="44">
        <v>260</v>
      </c>
      <c r="R7" s="44">
        <f>P7-Q7</f>
        <v>40</v>
      </c>
      <c r="S7" s="44">
        <f t="shared" ref="S7:S14" si="1">I7+J7</f>
        <v>2203</v>
      </c>
      <c r="T7" s="44">
        <v>0</v>
      </c>
      <c r="U7" s="44">
        <f t="shared" ref="U7:U14" si="2">O7+R7</f>
        <v>52</v>
      </c>
      <c r="V7" s="35">
        <f t="shared" ref="V7:V14" si="3">S7/U7</f>
        <v>42.365384615384613</v>
      </c>
      <c r="W7" s="44">
        <v>404</v>
      </c>
      <c r="X7" s="44">
        <v>458</v>
      </c>
    </row>
    <row r="8" spans="1:26" ht="15.75" customHeight="1" x14ac:dyDescent="0.2">
      <c r="A8" s="44" t="s">
        <v>72</v>
      </c>
      <c r="B8" s="47">
        <v>5</v>
      </c>
      <c r="C8" s="47" t="s">
        <v>6</v>
      </c>
      <c r="D8" s="47">
        <v>552</v>
      </c>
      <c r="E8" s="47">
        <v>1</v>
      </c>
      <c r="F8" s="47">
        <v>2</v>
      </c>
      <c r="G8" s="44" t="s">
        <v>179</v>
      </c>
      <c r="H8" s="44" t="s">
        <v>177</v>
      </c>
      <c r="I8" s="44">
        <v>1091</v>
      </c>
      <c r="J8" s="44">
        <v>418</v>
      </c>
      <c r="K8" s="44">
        <v>681</v>
      </c>
      <c r="L8" s="44">
        <v>392</v>
      </c>
      <c r="M8" s="44">
        <v>304</v>
      </c>
      <c r="N8" s="44">
        <v>294</v>
      </c>
      <c r="O8" s="44">
        <f t="shared" si="0"/>
        <v>10</v>
      </c>
      <c r="P8" s="44">
        <v>273</v>
      </c>
      <c r="Q8" s="44">
        <v>268</v>
      </c>
      <c r="R8" s="44">
        <f t="shared" ref="R8:R14" si="4">P8-Q8</f>
        <v>5</v>
      </c>
      <c r="S8" s="44">
        <f t="shared" si="1"/>
        <v>1509</v>
      </c>
      <c r="T8" s="44">
        <v>14</v>
      </c>
      <c r="U8" s="44">
        <f t="shared" si="2"/>
        <v>15</v>
      </c>
      <c r="V8" s="35">
        <f t="shared" si="3"/>
        <v>100.6</v>
      </c>
      <c r="W8" s="44">
        <v>394</v>
      </c>
      <c r="X8" s="44">
        <v>410</v>
      </c>
    </row>
    <row r="9" spans="1:26" ht="15.75" customHeight="1" x14ac:dyDescent="0.2">
      <c r="A9" s="44" t="s">
        <v>73</v>
      </c>
      <c r="B9" s="47">
        <v>6</v>
      </c>
      <c r="C9" s="47" t="s">
        <v>6</v>
      </c>
      <c r="D9" s="47">
        <v>540</v>
      </c>
      <c r="E9" s="47">
        <v>3</v>
      </c>
      <c r="F9" s="47">
        <v>1</v>
      </c>
      <c r="G9" s="44" t="s">
        <v>178</v>
      </c>
      <c r="H9" s="44" t="s">
        <v>180</v>
      </c>
      <c r="I9" s="44">
        <v>1238</v>
      </c>
      <c r="J9" s="44">
        <v>868</v>
      </c>
      <c r="M9" s="44">
        <v>306</v>
      </c>
      <c r="N9" s="44">
        <v>296</v>
      </c>
      <c r="O9" s="44">
        <f t="shared" si="0"/>
        <v>10</v>
      </c>
      <c r="P9" s="44">
        <v>276</v>
      </c>
      <c r="Q9" s="44">
        <v>267</v>
      </c>
      <c r="R9" s="44">
        <f t="shared" si="4"/>
        <v>9</v>
      </c>
      <c r="S9" s="44">
        <f t="shared" si="1"/>
        <v>2106</v>
      </c>
      <c r="T9" s="44">
        <v>0</v>
      </c>
      <c r="U9" s="44">
        <f t="shared" si="2"/>
        <v>19</v>
      </c>
      <c r="V9" s="35">
        <f t="shared" si="3"/>
        <v>110.84210526315789</v>
      </c>
      <c r="W9" s="8">
        <v>404</v>
      </c>
      <c r="X9" s="8">
        <v>401</v>
      </c>
      <c r="Y9" s="44" t="s">
        <v>390</v>
      </c>
    </row>
    <row r="10" spans="1:26" ht="15.75" customHeight="1" x14ac:dyDescent="0.2">
      <c r="A10" s="44" t="s">
        <v>74</v>
      </c>
      <c r="B10" s="47">
        <v>6</v>
      </c>
      <c r="C10" s="47" t="s">
        <v>6</v>
      </c>
      <c r="D10" s="47">
        <v>529</v>
      </c>
      <c r="E10" s="47">
        <v>3</v>
      </c>
      <c r="F10" s="47">
        <v>2</v>
      </c>
      <c r="G10" s="44" t="s">
        <v>180</v>
      </c>
      <c r="H10" s="44" t="s">
        <v>178</v>
      </c>
      <c r="I10" s="44">
        <v>1205</v>
      </c>
      <c r="J10" s="44">
        <v>773</v>
      </c>
      <c r="K10" s="44">
        <v>774</v>
      </c>
      <c r="L10" s="44">
        <v>652</v>
      </c>
      <c r="M10" s="44">
        <v>294</v>
      </c>
      <c r="N10" s="44">
        <v>284</v>
      </c>
      <c r="O10" s="44">
        <f t="shared" si="0"/>
        <v>10</v>
      </c>
      <c r="P10" s="44">
        <v>301</v>
      </c>
      <c r="Q10" s="44">
        <v>296</v>
      </c>
      <c r="R10" s="44">
        <f t="shared" si="4"/>
        <v>5</v>
      </c>
      <c r="S10" s="44">
        <f>K10+L10</f>
        <v>1426</v>
      </c>
      <c r="T10" s="44">
        <v>1</v>
      </c>
      <c r="U10" s="44">
        <f t="shared" si="2"/>
        <v>15</v>
      </c>
      <c r="V10" s="35">
        <f t="shared" si="3"/>
        <v>95.066666666666663</v>
      </c>
      <c r="W10" s="8">
        <v>411</v>
      </c>
      <c r="X10" s="8">
        <v>404</v>
      </c>
      <c r="Y10" s="44" t="s">
        <v>391</v>
      </c>
    </row>
    <row r="11" spans="1:26" ht="15.75" customHeight="1" x14ac:dyDescent="0.2">
      <c r="A11" s="44" t="s">
        <v>75</v>
      </c>
      <c r="B11" s="47">
        <v>7</v>
      </c>
      <c r="C11" s="47" t="s">
        <v>8</v>
      </c>
      <c r="D11" s="47">
        <v>588</v>
      </c>
      <c r="E11" s="47">
        <v>2</v>
      </c>
      <c r="F11" s="47">
        <v>1</v>
      </c>
      <c r="G11" s="44" t="s">
        <v>177</v>
      </c>
      <c r="H11" s="44" t="s">
        <v>179</v>
      </c>
      <c r="I11" s="44">
        <v>1388</v>
      </c>
      <c r="J11" s="44">
        <v>703</v>
      </c>
      <c r="K11" s="44">
        <v>747</v>
      </c>
      <c r="L11" s="44">
        <v>671</v>
      </c>
      <c r="M11" s="44">
        <v>255</v>
      </c>
      <c r="N11" s="44">
        <v>245</v>
      </c>
      <c r="O11" s="44">
        <f t="shared" si="0"/>
        <v>10</v>
      </c>
      <c r="P11" s="44">
        <v>260</v>
      </c>
      <c r="Q11" s="44">
        <v>245</v>
      </c>
      <c r="R11" s="44">
        <f t="shared" si="4"/>
        <v>15</v>
      </c>
      <c r="S11" s="44">
        <f>K11+L11</f>
        <v>1418</v>
      </c>
      <c r="T11" s="44">
        <v>1</v>
      </c>
      <c r="U11" s="44">
        <f t="shared" si="2"/>
        <v>25</v>
      </c>
      <c r="V11" s="35">
        <f t="shared" si="3"/>
        <v>56.72</v>
      </c>
      <c r="W11" s="8">
        <v>404</v>
      </c>
      <c r="X11" s="8">
        <v>421</v>
      </c>
      <c r="Y11" s="44" t="s">
        <v>388</v>
      </c>
    </row>
    <row r="12" spans="1:26" ht="15.75" customHeight="1" x14ac:dyDescent="0.2">
      <c r="A12" s="44" t="s">
        <v>76</v>
      </c>
      <c r="B12" s="47">
        <v>7</v>
      </c>
      <c r="C12" s="47" t="s">
        <v>8</v>
      </c>
      <c r="D12" s="47">
        <v>557</v>
      </c>
      <c r="E12" s="47">
        <v>2</v>
      </c>
      <c r="F12" s="47">
        <v>2</v>
      </c>
      <c r="G12" s="44" t="s">
        <v>179</v>
      </c>
      <c r="H12" s="44" t="s">
        <v>177</v>
      </c>
      <c r="I12" s="44">
        <v>677</v>
      </c>
      <c r="J12" s="44">
        <v>1352</v>
      </c>
      <c r="K12" s="38">
        <v>644</v>
      </c>
      <c r="L12" s="38">
        <v>745</v>
      </c>
      <c r="M12" s="44">
        <v>294</v>
      </c>
      <c r="N12" s="44">
        <v>285</v>
      </c>
      <c r="O12" s="44">
        <f t="shared" si="0"/>
        <v>9</v>
      </c>
      <c r="P12" s="44">
        <v>268</v>
      </c>
      <c r="Q12" s="44">
        <v>259</v>
      </c>
      <c r="R12" s="44">
        <f t="shared" si="4"/>
        <v>9</v>
      </c>
      <c r="S12" s="44">
        <f t="shared" si="1"/>
        <v>2029</v>
      </c>
      <c r="T12" s="44">
        <v>1</v>
      </c>
      <c r="U12" s="44">
        <f t="shared" si="2"/>
        <v>18</v>
      </c>
      <c r="V12" s="35">
        <f t="shared" si="3"/>
        <v>112.72222222222223</v>
      </c>
      <c r="W12" s="8">
        <v>391</v>
      </c>
      <c r="X12" s="8">
        <v>424</v>
      </c>
      <c r="Y12" s="44" t="s">
        <v>389</v>
      </c>
    </row>
    <row r="13" spans="1:26" ht="15.75" customHeight="1" x14ac:dyDescent="0.2">
      <c r="A13" s="44" t="s">
        <v>77</v>
      </c>
      <c r="B13" s="47">
        <v>8</v>
      </c>
      <c r="C13" s="47" t="s">
        <v>8</v>
      </c>
      <c r="D13" s="47">
        <v>547</v>
      </c>
      <c r="E13" s="47">
        <v>4</v>
      </c>
      <c r="F13" s="47">
        <v>1</v>
      </c>
      <c r="G13" s="44" t="s">
        <v>178</v>
      </c>
      <c r="H13" s="44" t="s">
        <v>180</v>
      </c>
      <c r="I13" s="44">
        <v>842</v>
      </c>
      <c r="J13" s="44">
        <v>1289</v>
      </c>
      <c r="K13" s="44">
        <v>752</v>
      </c>
      <c r="L13" s="44">
        <v>772</v>
      </c>
      <c r="M13" s="44">
        <v>296</v>
      </c>
      <c r="N13" s="44">
        <v>287</v>
      </c>
      <c r="O13" s="44">
        <f t="shared" si="0"/>
        <v>9</v>
      </c>
      <c r="P13" s="44">
        <v>267</v>
      </c>
      <c r="Q13" s="44">
        <v>254</v>
      </c>
      <c r="R13" s="44">
        <f t="shared" si="4"/>
        <v>13</v>
      </c>
      <c r="S13" s="44">
        <f>K13+L13</f>
        <v>1524</v>
      </c>
      <c r="T13" s="44">
        <v>0</v>
      </c>
      <c r="U13" s="44">
        <f t="shared" si="2"/>
        <v>22</v>
      </c>
      <c r="V13" s="35">
        <f t="shared" si="3"/>
        <v>69.272727272727266</v>
      </c>
      <c r="W13" s="33">
        <v>382</v>
      </c>
      <c r="X13" s="8">
        <v>375</v>
      </c>
      <c r="Y13" s="44" t="s">
        <v>393</v>
      </c>
      <c r="Z13" s="44" t="s">
        <v>400</v>
      </c>
    </row>
    <row r="14" spans="1:26" ht="15.75" customHeight="1" x14ac:dyDescent="0.2">
      <c r="A14" s="44" t="s">
        <v>78</v>
      </c>
      <c r="B14" s="47">
        <v>8</v>
      </c>
      <c r="C14" s="47" t="s">
        <v>8</v>
      </c>
      <c r="D14" s="47">
        <v>548</v>
      </c>
      <c r="E14" s="47">
        <v>4</v>
      </c>
      <c r="F14" s="47">
        <v>2</v>
      </c>
      <c r="G14" s="44" t="s">
        <v>180</v>
      </c>
      <c r="H14" s="44" t="s">
        <v>178</v>
      </c>
      <c r="I14" s="44">
        <v>1039</v>
      </c>
      <c r="J14" s="44">
        <v>973</v>
      </c>
      <c r="K14" s="44">
        <v>750</v>
      </c>
      <c r="L14" s="44">
        <v>701</v>
      </c>
      <c r="M14" s="44">
        <v>284</v>
      </c>
      <c r="N14" s="44">
        <v>275</v>
      </c>
      <c r="O14" s="44">
        <f t="shared" si="0"/>
        <v>9</v>
      </c>
      <c r="P14" s="44">
        <v>296</v>
      </c>
      <c r="Q14" s="44">
        <v>289</v>
      </c>
      <c r="R14" s="44">
        <f t="shared" si="4"/>
        <v>7</v>
      </c>
      <c r="S14" s="44">
        <f t="shared" si="1"/>
        <v>2012</v>
      </c>
      <c r="T14" s="44">
        <v>0</v>
      </c>
      <c r="U14" s="44">
        <f t="shared" si="2"/>
        <v>16</v>
      </c>
      <c r="V14" s="35">
        <f t="shared" si="3"/>
        <v>125.75</v>
      </c>
      <c r="W14" s="8">
        <v>345</v>
      </c>
      <c r="X14" s="8">
        <v>376</v>
      </c>
      <c r="Y14" s="44" t="s">
        <v>394</v>
      </c>
    </row>
    <row r="15" spans="1:26" ht="15.75" customHeight="1" x14ac:dyDescent="0.2">
      <c r="B15" s="47"/>
      <c r="C15" s="47"/>
      <c r="D15" s="47"/>
      <c r="E15" s="47"/>
      <c r="F15" s="47"/>
      <c r="V15" s="35"/>
      <c r="W15" s="8"/>
      <c r="X15" s="8"/>
    </row>
    <row r="16" spans="1:26" ht="15.75" customHeight="1" x14ac:dyDescent="0.2">
      <c r="B16" s="47"/>
      <c r="C16" s="47"/>
      <c r="D16" s="47"/>
      <c r="E16" s="47"/>
      <c r="F16" s="47"/>
      <c r="V16" s="35"/>
      <c r="W16" s="8"/>
      <c r="X16" s="8"/>
    </row>
    <row r="17" spans="1:24" ht="15.75" customHeight="1" x14ac:dyDescent="0.2">
      <c r="B17" s="47"/>
      <c r="C17" s="47"/>
      <c r="D17" s="47"/>
      <c r="E17" s="47"/>
      <c r="F17" s="47"/>
      <c r="V17" s="35"/>
      <c r="W17" s="8"/>
      <c r="X17" s="8"/>
    </row>
    <row r="18" spans="1:24" ht="15.75" customHeight="1" x14ac:dyDescent="0.2">
      <c r="B18" s="47"/>
      <c r="C18" s="47"/>
      <c r="D18" s="47"/>
      <c r="E18" s="47"/>
      <c r="F18" s="47"/>
      <c r="V18" s="35"/>
      <c r="W18" s="8"/>
      <c r="X18" s="8"/>
    </row>
    <row r="20" spans="1:24" ht="15.75" customHeight="1" x14ac:dyDescent="0.2">
      <c r="A20" s="44" t="s">
        <v>35</v>
      </c>
    </row>
    <row r="21" spans="1:24" ht="15.75" customHeight="1" x14ac:dyDescent="0.2">
      <c r="A21" s="44" t="s">
        <v>173</v>
      </c>
    </row>
    <row r="22" spans="1:24" ht="15.75" customHeight="1" x14ac:dyDescent="0.2">
      <c r="A22" s="44" t="s">
        <v>174</v>
      </c>
    </row>
    <row r="24" spans="1:24" ht="15.75" customHeight="1" x14ac:dyDescent="0.2">
      <c r="A24" s="44" t="s">
        <v>175</v>
      </c>
    </row>
    <row r="25" spans="1:24" ht="15.75" customHeight="1" x14ac:dyDescent="0.2">
      <c r="A25" s="44" t="s">
        <v>176</v>
      </c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8" sqref="F8"/>
    </sheetView>
  </sheetViews>
  <sheetFormatPr defaultRowHeight="12.75" x14ac:dyDescent="0.2"/>
  <cols>
    <col min="1" max="1" width="38.7109375" style="21" customWidth="1"/>
    <col min="2" max="2" width="12.28515625" style="21" customWidth="1"/>
    <col min="3" max="16384" width="9.140625" style="21"/>
  </cols>
  <sheetData>
    <row r="1" spans="1:3" s="27" customFormat="1" x14ac:dyDescent="0.2">
      <c r="A1" s="14" t="s">
        <v>64</v>
      </c>
      <c r="B1" s="14" t="s">
        <v>65</v>
      </c>
      <c r="C1" s="14" t="s">
        <v>14</v>
      </c>
    </row>
    <row r="2" spans="1:3" x14ac:dyDescent="0.2">
      <c r="A2" s="53" t="s">
        <v>66</v>
      </c>
      <c r="B2" s="54">
        <v>43049</v>
      </c>
      <c r="C2" s="53" t="s">
        <v>67</v>
      </c>
    </row>
    <row r="3" spans="1:3" x14ac:dyDescent="0.2">
      <c r="A3" s="44" t="s">
        <v>395</v>
      </c>
      <c r="B3" s="44"/>
      <c r="C3" s="44"/>
    </row>
    <row r="4" spans="1:3" x14ac:dyDescent="0.2">
      <c r="A4" s="44" t="s">
        <v>396</v>
      </c>
    </row>
    <row r="5" spans="1:3" x14ac:dyDescent="0.2">
      <c r="A5" s="44" t="s">
        <v>397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5"/>
  <sheetViews>
    <sheetView topLeftCell="L1" zoomScale="90" zoomScaleNormal="90" workbookViewId="0">
      <selection activeCell="AJ3" sqref="AJ3:AJ10"/>
    </sheetView>
  </sheetViews>
  <sheetFormatPr defaultColWidth="14.42578125" defaultRowHeight="15.75" customHeight="1" x14ac:dyDescent="0.2"/>
  <cols>
    <col min="2" max="3" width="9.85546875" customWidth="1"/>
    <col min="4" max="4" width="9.5703125" customWidth="1"/>
    <col min="5" max="11" width="9" customWidth="1"/>
    <col min="12" max="35" width="9" style="23" customWidth="1"/>
  </cols>
  <sheetData>
    <row r="1" spans="1:37" ht="15.75" customHeight="1" x14ac:dyDescent="0.2">
      <c r="A1" s="15"/>
      <c r="B1" s="16"/>
      <c r="C1" s="16"/>
      <c r="D1" s="24">
        <v>43009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303</v>
      </c>
      <c r="AB1" s="15"/>
      <c r="AC1" s="15"/>
      <c r="AD1" s="15"/>
      <c r="AE1" s="15"/>
      <c r="AF1" s="15"/>
      <c r="AG1" s="15"/>
      <c r="AH1" s="15"/>
      <c r="AI1" s="15"/>
      <c r="AJ1" s="15"/>
    </row>
    <row r="2" spans="1:37" ht="15.75" customHeight="1" thickBot="1" x14ac:dyDescent="0.25">
      <c r="A2" s="17" t="s">
        <v>10</v>
      </c>
      <c r="B2" s="18" t="s">
        <v>11</v>
      </c>
      <c r="C2" s="18" t="s">
        <v>1</v>
      </c>
      <c r="D2" s="17">
        <v>9</v>
      </c>
      <c r="E2" s="17">
        <v>10</v>
      </c>
      <c r="F2" s="17">
        <v>11</v>
      </c>
      <c r="G2" s="17">
        <v>12</v>
      </c>
      <c r="H2" s="17">
        <v>13</v>
      </c>
      <c r="I2" s="17">
        <v>14</v>
      </c>
      <c r="J2" s="17">
        <v>15</v>
      </c>
      <c r="K2" s="17">
        <v>16</v>
      </c>
      <c r="L2" s="17">
        <v>17</v>
      </c>
      <c r="M2" s="17">
        <v>18</v>
      </c>
      <c r="N2" s="17">
        <v>19</v>
      </c>
      <c r="O2" s="17">
        <v>20</v>
      </c>
      <c r="P2" s="17">
        <v>21</v>
      </c>
      <c r="Q2" s="17">
        <v>22</v>
      </c>
      <c r="R2" s="17">
        <v>23</v>
      </c>
      <c r="S2" s="17">
        <v>24</v>
      </c>
      <c r="T2" s="17">
        <v>25</v>
      </c>
      <c r="U2" s="17">
        <v>26</v>
      </c>
      <c r="V2" s="17">
        <v>27</v>
      </c>
      <c r="W2" s="17">
        <v>28</v>
      </c>
      <c r="X2" s="17">
        <v>29</v>
      </c>
      <c r="Y2" s="17">
        <v>30</v>
      </c>
      <c r="Z2" s="17">
        <v>31</v>
      </c>
      <c r="AA2" s="17">
        <v>1</v>
      </c>
      <c r="AB2" s="17">
        <v>2</v>
      </c>
      <c r="AC2" s="45">
        <v>3</v>
      </c>
      <c r="AD2" s="45">
        <v>4</v>
      </c>
      <c r="AE2" s="45">
        <v>5</v>
      </c>
      <c r="AF2" s="45">
        <v>6</v>
      </c>
      <c r="AG2" s="45">
        <v>7</v>
      </c>
      <c r="AH2" s="45">
        <v>8</v>
      </c>
      <c r="AI2" s="45">
        <v>9</v>
      </c>
      <c r="AJ2" s="52">
        <v>10</v>
      </c>
      <c r="AK2" s="17" t="s">
        <v>12</v>
      </c>
    </row>
    <row r="3" spans="1:37" ht="15.75" customHeight="1" x14ac:dyDescent="0.2">
      <c r="A3" s="10" t="s">
        <v>71</v>
      </c>
      <c r="B3" s="3">
        <v>1</v>
      </c>
      <c r="C3" s="3" t="s">
        <v>8</v>
      </c>
      <c r="D3" s="4">
        <v>556</v>
      </c>
      <c r="E3" s="2">
        <v>576</v>
      </c>
      <c r="F3" s="2">
        <v>578</v>
      </c>
      <c r="G3">
        <v>592</v>
      </c>
      <c r="H3">
        <v>593</v>
      </c>
      <c r="I3">
        <v>608</v>
      </c>
      <c r="J3">
        <v>611</v>
      </c>
      <c r="K3">
        <v>620</v>
      </c>
      <c r="L3" s="23">
        <v>624</v>
      </c>
      <c r="M3" s="23">
        <v>629</v>
      </c>
      <c r="N3" s="23">
        <v>635</v>
      </c>
      <c r="O3" s="23">
        <v>646</v>
      </c>
      <c r="P3" s="23">
        <v>651</v>
      </c>
      <c r="Q3" s="23">
        <v>654</v>
      </c>
      <c r="R3" s="25">
        <v>666</v>
      </c>
      <c r="S3" s="23">
        <v>673</v>
      </c>
      <c r="T3" s="23">
        <v>680</v>
      </c>
      <c r="U3" s="25">
        <v>685</v>
      </c>
      <c r="V3" s="25">
        <v>694</v>
      </c>
      <c r="W3" s="39">
        <v>710</v>
      </c>
      <c r="X3" s="39">
        <v>714</v>
      </c>
      <c r="Y3" s="39">
        <v>710</v>
      </c>
      <c r="Z3" s="39">
        <v>705</v>
      </c>
      <c r="AA3" s="39">
        <v>703</v>
      </c>
      <c r="AB3" s="39">
        <v>705</v>
      </c>
      <c r="AC3" s="47">
        <v>696</v>
      </c>
      <c r="AD3" s="47">
        <v>705</v>
      </c>
      <c r="AE3" s="47">
        <v>706</v>
      </c>
      <c r="AF3" s="47">
        <v>700</v>
      </c>
      <c r="AG3" s="41">
        <v>707</v>
      </c>
      <c r="AH3" s="41">
        <v>709</v>
      </c>
      <c r="AI3" s="47">
        <v>705</v>
      </c>
      <c r="AJ3" s="47">
        <v>729</v>
      </c>
      <c r="AK3" s="5">
        <f t="shared" ref="AK3:AK10" si="0">K3/E3*100</f>
        <v>107.63888888888889</v>
      </c>
    </row>
    <row r="4" spans="1:37" ht="15.75" customHeight="1" x14ac:dyDescent="0.2">
      <c r="A4" s="10" t="s">
        <v>72</v>
      </c>
      <c r="B4" s="3">
        <v>1</v>
      </c>
      <c r="C4" s="3" t="s">
        <v>8</v>
      </c>
      <c r="D4" s="4">
        <v>494</v>
      </c>
      <c r="E4" s="2">
        <v>500</v>
      </c>
      <c r="F4" s="2">
        <v>498</v>
      </c>
      <c r="G4">
        <v>506</v>
      </c>
      <c r="H4">
        <v>500</v>
      </c>
      <c r="I4">
        <v>511</v>
      </c>
      <c r="J4">
        <v>511</v>
      </c>
      <c r="K4" s="20">
        <v>519</v>
      </c>
      <c r="L4" s="23">
        <v>520</v>
      </c>
      <c r="M4" s="23">
        <v>515</v>
      </c>
      <c r="N4" s="23">
        <v>513</v>
      </c>
      <c r="O4" s="23">
        <v>511</v>
      </c>
      <c r="P4" s="23">
        <v>508</v>
      </c>
      <c r="Q4" s="23">
        <v>508</v>
      </c>
      <c r="R4" s="25">
        <v>515</v>
      </c>
      <c r="S4" s="23">
        <v>510</v>
      </c>
      <c r="T4" s="23">
        <v>506</v>
      </c>
      <c r="U4" s="25">
        <v>508</v>
      </c>
      <c r="V4" s="25">
        <v>515</v>
      </c>
      <c r="W4" s="39">
        <v>518</v>
      </c>
      <c r="X4" s="39">
        <v>518</v>
      </c>
      <c r="Y4" s="39">
        <v>521</v>
      </c>
      <c r="Z4" s="39">
        <v>520</v>
      </c>
      <c r="AA4" s="39">
        <v>521</v>
      </c>
      <c r="AB4" s="39">
        <v>523</v>
      </c>
      <c r="AC4" s="47">
        <v>530</v>
      </c>
      <c r="AD4" s="47">
        <v>533</v>
      </c>
      <c r="AE4" s="47">
        <v>539</v>
      </c>
      <c r="AF4" s="47">
        <v>540</v>
      </c>
      <c r="AG4" s="41">
        <v>542</v>
      </c>
      <c r="AH4" s="41">
        <v>543</v>
      </c>
      <c r="AI4" s="47">
        <v>543</v>
      </c>
      <c r="AJ4" s="47">
        <v>552</v>
      </c>
      <c r="AK4" s="5">
        <f t="shared" si="0"/>
        <v>103.8</v>
      </c>
    </row>
    <row r="5" spans="1:37" ht="15.75" customHeight="1" x14ac:dyDescent="0.2">
      <c r="A5" s="10" t="s">
        <v>73</v>
      </c>
      <c r="B5" s="3">
        <v>2</v>
      </c>
      <c r="C5" s="3" t="s">
        <v>8</v>
      </c>
      <c r="D5" s="4">
        <v>492</v>
      </c>
      <c r="E5" s="2">
        <v>497</v>
      </c>
      <c r="F5">
        <v>496</v>
      </c>
      <c r="G5">
        <v>503</v>
      </c>
      <c r="H5">
        <v>497</v>
      </c>
      <c r="I5">
        <v>507</v>
      </c>
      <c r="J5" s="9">
        <v>511</v>
      </c>
      <c r="K5" s="23">
        <v>515</v>
      </c>
      <c r="L5" s="23">
        <v>514</v>
      </c>
      <c r="M5" s="23">
        <v>511</v>
      </c>
      <c r="N5" s="23">
        <v>512</v>
      </c>
      <c r="O5" s="23">
        <v>515</v>
      </c>
      <c r="P5" s="23">
        <v>509</v>
      </c>
      <c r="Q5" s="23">
        <v>511</v>
      </c>
      <c r="R5" s="25">
        <v>521</v>
      </c>
      <c r="S5" s="23">
        <v>521</v>
      </c>
      <c r="T5" s="23">
        <v>520</v>
      </c>
      <c r="U5" s="25">
        <v>524</v>
      </c>
      <c r="V5" s="25">
        <v>525</v>
      </c>
      <c r="W5" s="39">
        <v>532</v>
      </c>
      <c r="X5" s="39">
        <v>533</v>
      </c>
      <c r="Y5" s="39">
        <v>530</v>
      </c>
      <c r="Z5" s="39">
        <v>533</v>
      </c>
      <c r="AA5" s="39">
        <v>531</v>
      </c>
      <c r="AB5" s="39">
        <v>533</v>
      </c>
      <c r="AC5" s="47">
        <v>538</v>
      </c>
      <c r="AD5" s="47">
        <v>531</v>
      </c>
      <c r="AE5" s="47">
        <v>527</v>
      </c>
      <c r="AF5" s="47">
        <v>538</v>
      </c>
      <c r="AG5" s="41">
        <v>538</v>
      </c>
      <c r="AH5" s="41">
        <v>540</v>
      </c>
      <c r="AI5" s="47">
        <v>540</v>
      </c>
      <c r="AJ5" s="47">
        <v>540</v>
      </c>
      <c r="AK5" s="5">
        <f t="shared" si="0"/>
        <v>103.62173038229376</v>
      </c>
    </row>
    <row r="6" spans="1:37" ht="15.75" customHeight="1" x14ac:dyDescent="0.2">
      <c r="A6" s="10" t="s">
        <v>74</v>
      </c>
      <c r="B6" s="3">
        <v>2</v>
      </c>
      <c r="C6" s="3" t="s">
        <v>8</v>
      </c>
      <c r="D6" s="4">
        <v>495</v>
      </c>
      <c r="E6" s="2">
        <v>488</v>
      </c>
      <c r="F6">
        <v>496</v>
      </c>
      <c r="G6">
        <v>501</v>
      </c>
      <c r="H6">
        <v>490</v>
      </c>
      <c r="I6">
        <v>499</v>
      </c>
      <c r="J6" s="23">
        <v>507</v>
      </c>
      <c r="K6" s="23">
        <v>505</v>
      </c>
      <c r="L6" s="23">
        <v>505</v>
      </c>
      <c r="M6" s="23">
        <v>513</v>
      </c>
      <c r="N6" s="23">
        <v>510</v>
      </c>
      <c r="O6" s="23">
        <v>510</v>
      </c>
      <c r="P6" s="23">
        <v>512</v>
      </c>
      <c r="Q6" s="23">
        <v>513</v>
      </c>
      <c r="R6" s="25">
        <v>522</v>
      </c>
      <c r="S6" s="23">
        <v>520</v>
      </c>
      <c r="T6" s="23">
        <v>520</v>
      </c>
      <c r="U6" s="25">
        <v>523</v>
      </c>
      <c r="V6" s="25">
        <v>525</v>
      </c>
      <c r="W6" s="39">
        <v>530</v>
      </c>
      <c r="X6" s="39">
        <v>526</v>
      </c>
      <c r="Y6" s="39">
        <v>530</v>
      </c>
      <c r="Z6" s="39">
        <v>525</v>
      </c>
      <c r="AA6" s="39">
        <v>530</v>
      </c>
      <c r="AB6" s="39">
        <v>534</v>
      </c>
      <c r="AC6" s="47">
        <v>533</v>
      </c>
      <c r="AD6" s="47">
        <v>536</v>
      </c>
      <c r="AE6" s="47">
        <v>537</v>
      </c>
      <c r="AF6" s="47">
        <v>530</v>
      </c>
      <c r="AG6" s="41">
        <v>526</v>
      </c>
      <c r="AH6" s="41">
        <v>523</v>
      </c>
      <c r="AI6" s="47">
        <v>530</v>
      </c>
      <c r="AJ6" s="47">
        <v>529</v>
      </c>
      <c r="AK6" s="5">
        <f t="shared" si="0"/>
        <v>103.48360655737704</v>
      </c>
    </row>
    <row r="7" spans="1:37" ht="15.75" customHeight="1" x14ac:dyDescent="0.2">
      <c r="A7" s="10" t="s">
        <v>75</v>
      </c>
      <c r="B7" s="3">
        <v>3</v>
      </c>
      <c r="C7" s="3" t="s">
        <v>6</v>
      </c>
      <c r="D7" s="4">
        <v>500</v>
      </c>
      <c r="E7" s="2">
        <v>496</v>
      </c>
      <c r="F7">
        <v>499</v>
      </c>
      <c r="G7">
        <v>505</v>
      </c>
      <c r="H7">
        <v>505</v>
      </c>
      <c r="I7">
        <v>512</v>
      </c>
      <c r="J7" s="23">
        <v>512</v>
      </c>
      <c r="K7" s="23">
        <v>517</v>
      </c>
      <c r="L7" s="23">
        <v>515</v>
      </c>
      <c r="M7" s="23">
        <v>513</v>
      </c>
      <c r="N7" s="23">
        <v>513</v>
      </c>
      <c r="O7" s="23">
        <v>515</v>
      </c>
      <c r="P7" s="23">
        <v>511</v>
      </c>
      <c r="Q7" s="23">
        <v>512</v>
      </c>
      <c r="R7" s="25">
        <v>516</v>
      </c>
      <c r="S7" s="23">
        <v>515</v>
      </c>
      <c r="T7" s="23">
        <v>518</v>
      </c>
      <c r="U7" s="25">
        <v>516</v>
      </c>
      <c r="V7" s="25">
        <v>517</v>
      </c>
      <c r="W7" s="39">
        <v>528</v>
      </c>
      <c r="X7" s="39">
        <v>533</v>
      </c>
      <c r="Y7" s="39">
        <v>535</v>
      </c>
      <c r="Z7" s="39">
        <v>543</v>
      </c>
      <c r="AA7" s="39">
        <v>550</v>
      </c>
      <c r="AB7" s="39">
        <v>556</v>
      </c>
      <c r="AC7" s="47">
        <v>567</v>
      </c>
      <c r="AD7" s="47">
        <v>572</v>
      </c>
      <c r="AE7" s="47">
        <v>570</v>
      </c>
      <c r="AF7" s="47">
        <v>575</v>
      </c>
      <c r="AG7" s="41">
        <v>579</v>
      </c>
      <c r="AH7" s="41">
        <v>584</v>
      </c>
      <c r="AI7" s="47">
        <v>584</v>
      </c>
      <c r="AJ7" s="47">
        <v>588</v>
      </c>
      <c r="AK7" s="5">
        <f t="shared" si="0"/>
        <v>104.23387096774192</v>
      </c>
    </row>
    <row r="8" spans="1:37" ht="15.75" customHeight="1" x14ac:dyDescent="0.2">
      <c r="A8" s="10" t="s">
        <v>76</v>
      </c>
      <c r="B8" s="3">
        <v>3</v>
      </c>
      <c r="C8" s="3" t="s">
        <v>6</v>
      </c>
      <c r="D8" s="4">
        <v>507</v>
      </c>
      <c r="E8" s="2">
        <v>508</v>
      </c>
      <c r="F8" s="9">
        <v>509</v>
      </c>
      <c r="G8">
        <v>512</v>
      </c>
      <c r="H8">
        <v>511</v>
      </c>
      <c r="I8">
        <v>523</v>
      </c>
      <c r="J8" s="23">
        <v>520</v>
      </c>
      <c r="K8" s="23">
        <v>527</v>
      </c>
      <c r="L8" s="23">
        <v>523</v>
      </c>
      <c r="M8" s="23">
        <v>525</v>
      </c>
      <c r="N8" s="23">
        <v>530</v>
      </c>
      <c r="O8" s="23">
        <v>525</v>
      </c>
      <c r="P8" s="23">
        <v>516</v>
      </c>
      <c r="Q8" s="23">
        <v>520</v>
      </c>
      <c r="R8" s="25">
        <v>525</v>
      </c>
      <c r="S8" s="23">
        <v>520</v>
      </c>
      <c r="T8" s="23">
        <v>518</v>
      </c>
      <c r="U8" s="25">
        <v>515</v>
      </c>
      <c r="V8" s="25">
        <v>518</v>
      </c>
      <c r="W8" s="39">
        <v>518</v>
      </c>
      <c r="X8" s="39">
        <v>529</v>
      </c>
      <c r="Y8" s="39">
        <v>530</v>
      </c>
      <c r="Z8" s="39">
        <v>530</v>
      </c>
      <c r="AA8" s="39">
        <v>534</v>
      </c>
      <c r="AB8" s="39">
        <v>540</v>
      </c>
      <c r="AC8" s="47">
        <v>542</v>
      </c>
      <c r="AD8" s="47">
        <v>541</v>
      </c>
      <c r="AE8" s="47">
        <v>544</v>
      </c>
      <c r="AF8" s="47">
        <v>542</v>
      </c>
      <c r="AG8" s="41">
        <v>545</v>
      </c>
      <c r="AH8" s="41">
        <v>555</v>
      </c>
      <c r="AI8" s="47">
        <v>552</v>
      </c>
      <c r="AJ8" s="47">
        <v>557</v>
      </c>
      <c r="AK8" s="5">
        <f t="shared" si="0"/>
        <v>103.74015748031495</v>
      </c>
    </row>
    <row r="9" spans="1:37" ht="15.75" customHeight="1" x14ac:dyDescent="0.2">
      <c r="A9" s="10" t="s">
        <v>77</v>
      </c>
      <c r="B9" s="3">
        <v>4</v>
      </c>
      <c r="C9" s="3" t="s">
        <v>6</v>
      </c>
      <c r="D9" s="4">
        <v>490</v>
      </c>
      <c r="E9" s="2">
        <v>490</v>
      </c>
      <c r="F9" s="2">
        <v>497</v>
      </c>
      <c r="G9">
        <v>496</v>
      </c>
      <c r="H9">
        <v>500</v>
      </c>
      <c r="I9">
        <v>504</v>
      </c>
      <c r="J9" s="23">
        <v>505</v>
      </c>
      <c r="K9" s="23">
        <v>504</v>
      </c>
      <c r="L9" s="23">
        <v>509</v>
      </c>
      <c r="M9" s="23">
        <v>507</v>
      </c>
      <c r="N9" s="23">
        <v>488</v>
      </c>
      <c r="O9" s="23">
        <v>502</v>
      </c>
      <c r="P9" s="23">
        <v>496</v>
      </c>
      <c r="Q9" s="23">
        <v>502</v>
      </c>
      <c r="R9" s="25">
        <v>509</v>
      </c>
      <c r="S9" s="23">
        <v>505</v>
      </c>
      <c r="T9" s="23">
        <v>513</v>
      </c>
      <c r="U9" s="25">
        <v>510</v>
      </c>
      <c r="V9" s="25">
        <v>510</v>
      </c>
      <c r="W9" s="39">
        <v>511</v>
      </c>
      <c r="X9" s="39">
        <v>516</v>
      </c>
      <c r="Y9" s="39">
        <v>515</v>
      </c>
      <c r="Z9" s="39">
        <v>510</v>
      </c>
      <c r="AA9" s="39">
        <v>519</v>
      </c>
      <c r="AB9" s="39">
        <v>534</v>
      </c>
      <c r="AC9" s="47">
        <v>545</v>
      </c>
      <c r="AD9" s="47">
        <v>537</v>
      </c>
      <c r="AE9" s="47">
        <v>541</v>
      </c>
      <c r="AF9" s="47">
        <v>540</v>
      </c>
      <c r="AG9" s="41">
        <v>546</v>
      </c>
      <c r="AH9" s="41">
        <v>548</v>
      </c>
      <c r="AI9" s="47">
        <v>550</v>
      </c>
      <c r="AJ9" s="47">
        <v>547</v>
      </c>
      <c r="AK9" s="5">
        <f t="shared" si="0"/>
        <v>102.85714285714285</v>
      </c>
    </row>
    <row r="10" spans="1:37" ht="15.75" customHeight="1" x14ac:dyDescent="0.2">
      <c r="A10" s="10" t="s">
        <v>78</v>
      </c>
      <c r="B10" s="3">
        <v>4</v>
      </c>
      <c r="C10" s="3" t="s">
        <v>6</v>
      </c>
      <c r="D10" s="4">
        <v>518</v>
      </c>
      <c r="E10" s="2">
        <v>520</v>
      </c>
      <c r="F10" s="2">
        <v>527</v>
      </c>
      <c r="G10">
        <v>528</v>
      </c>
      <c r="H10">
        <v>525</v>
      </c>
      <c r="I10">
        <v>538</v>
      </c>
      <c r="J10" s="23">
        <v>529</v>
      </c>
      <c r="K10" s="23">
        <v>535</v>
      </c>
      <c r="L10" s="23">
        <v>540</v>
      </c>
      <c r="M10" s="23">
        <v>544</v>
      </c>
      <c r="N10" s="23">
        <v>514</v>
      </c>
      <c r="O10" s="23">
        <v>532</v>
      </c>
      <c r="P10" s="23">
        <v>529</v>
      </c>
      <c r="Q10" s="23">
        <v>530</v>
      </c>
      <c r="R10" s="25">
        <v>536</v>
      </c>
      <c r="S10" s="23">
        <v>532</v>
      </c>
      <c r="T10" s="23">
        <v>533</v>
      </c>
      <c r="U10" s="25">
        <v>525</v>
      </c>
      <c r="V10" s="25">
        <v>536</v>
      </c>
      <c r="W10" s="39">
        <v>534</v>
      </c>
      <c r="X10" s="39">
        <v>538</v>
      </c>
      <c r="Y10" s="39">
        <v>540</v>
      </c>
      <c r="Z10" s="39">
        <v>545</v>
      </c>
      <c r="AA10" s="39">
        <v>545</v>
      </c>
      <c r="AB10" s="39">
        <v>546</v>
      </c>
      <c r="AC10" s="47">
        <v>544</v>
      </c>
      <c r="AD10" s="47">
        <v>545</v>
      </c>
      <c r="AE10" s="47">
        <v>545</v>
      </c>
      <c r="AF10" s="47">
        <v>545</v>
      </c>
      <c r="AG10" s="41">
        <v>545</v>
      </c>
      <c r="AH10" s="41">
        <v>549</v>
      </c>
      <c r="AI10" s="47">
        <v>551</v>
      </c>
      <c r="AJ10" s="47">
        <v>548</v>
      </c>
      <c r="AK10" s="5">
        <f t="shared" si="0"/>
        <v>102.88461538461537</v>
      </c>
    </row>
    <row r="11" spans="1:37" ht="15.75" customHeight="1" x14ac:dyDescent="0.2">
      <c r="A11" s="2"/>
      <c r="B11" s="3"/>
      <c r="C11" s="3"/>
      <c r="D11" s="4"/>
      <c r="E11" s="2"/>
      <c r="F11" s="2"/>
      <c r="J11" s="9"/>
      <c r="K11" s="20"/>
      <c r="AJ11" s="5"/>
    </row>
    <row r="12" spans="1:37" ht="15.75" customHeight="1" x14ac:dyDescent="0.2">
      <c r="A12" s="14" t="s">
        <v>39</v>
      </c>
      <c r="B12" s="13"/>
      <c r="C12" s="13" t="s">
        <v>6</v>
      </c>
      <c r="D12" s="19">
        <f t="shared" ref="D12:AK12" si="1">AVERAGE(D7:D10)</f>
        <v>503.75</v>
      </c>
      <c r="E12" s="19">
        <f t="shared" si="1"/>
        <v>503.5</v>
      </c>
      <c r="F12" s="19">
        <f t="shared" si="1"/>
        <v>508</v>
      </c>
      <c r="G12" s="19">
        <f t="shared" si="1"/>
        <v>510.25</v>
      </c>
      <c r="H12" s="19">
        <f t="shared" si="1"/>
        <v>510.25</v>
      </c>
      <c r="I12" s="19">
        <f t="shared" si="1"/>
        <v>519.25</v>
      </c>
      <c r="J12" s="19">
        <f t="shared" si="1"/>
        <v>516.5</v>
      </c>
      <c r="K12" s="19">
        <f t="shared" si="1"/>
        <v>520.75</v>
      </c>
      <c r="L12" s="19">
        <f t="shared" si="1"/>
        <v>521.75</v>
      </c>
      <c r="M12" s="19">
        <f t="shared" si="1"/>
        <v>522.25</v>
      </c>
      <c r="N12" s="19">
        <f t="shared" si="1"/>
        <v>511.25</v>
      </c>
      <c r="O12" s="19">
        <f t="shared" si="1"/>
        <v>518.5</v>
      </c>
      <c r="P12" s="19">
        <f t="shared" si="1"/>
        <v>513</v>
      </c>
      <c r="Q12" s="19">
        <f t="shared" si="1"/>
        <v>516</v>
      </c>
      <c r="R12" s="19">
        <f t="shared" si="1"/>
        <v>521.5</v>
      </c>
      <c r="S12" s="19">
        <f t="shared" si="1"/>
        <v>518</v>
      </c>
      <c r="T12" s="19">
        <f t="shared" si="1"/>
        <v>520.5</v>
      </c>
      <c r="U12" s="19">
        <f t="shared" si="1"/>
        <v>516.5</v>
      </c>
      <c r="V12" s="19">
        <f t="shared" si="1"/>
        <v>520.25</v>
      </c>
      <c r="W12" s="46">
        <f t="shared" si="1"/>
        <v>522.75</v>
      </c>
      <c r="X12" s="46">
        <f t="shared" si="1"/>
        <v>529</v>
      </c>
      <c r="Y12" s="46">
        <f t="shared" si="1"/>
        <v>530</v>
      </c>
      <c r="Z12" s="46">
        <f t="shared" si="1"/>
        <v>532</v>
      </c>
      <c r="AA12" s="46">
        <f t="shared" si="1"/>
        <v>537</v>
      </c>
      <c r="AB12" s="46">
        <f t="shared" si="1"/>
        <v>544</v>
      </c>
      <c r="AC12" s="46">
        <f t="shared" si="1"/>
        <v>549.5</v>
      </c>
      <c r="AD12" s="46">
        <f t="shared" si="1"/>
        <v>548.75</v>
      </c>
      <c r="AE12" s="46">
        <f t="shared" si="1"/>
        <v>550</v>
      </c>
      <c r="AF12" s="46">
        <f t="shared" si="1"/>
        <v>550.5</v>
      </c>
      <c r="AG12" s="46">
        <f t="shared" si="1"/>
        <v>553.75</v>
      </c>
      <c r="AH12" s="46">
        <f t="shared" si="1"/>
        <v>559</v>
      </c>
      <c r="AI12" s="46">
        <f t="shared" si="1"/>
        <v>559.25</v>
      </c>
      <c r="AJ12" s="46">
        <f t="shared" si="1"/>
        <v>560</v>
      </c>
      <c r="AK12" s="19">
        <f t="shared" si="1"/>
        <v>103.42894667245376</v>
      </c>
    </row>
    <row r="13" spans="1:37" ht="15.75" customHeight="1" x14ac:dyDescent="0.2">
      <c r="A13" s="11"/>
      <c r="B13" s="13"/>
      <c r="C13" s="13" t="s">
        <v>8</v>
      </c>
      <c r="D13" s="19">
        <f t="shared" ref="D13:AK13" si="2">AVERAGE(D3:D6)</f>
        <v>509.25</v>
      </c>
      <c r="E13" s="19">
        <f t="shared" si="2"/>
        <v>515.25</v>
      </c>
      <c r="F13" s="19">
        <f t="shared" si="2"/>
        <v>517</v>
      </c>
      <c r="G13" s="19">
        <f t="shared" si="2"/>
        <v>525.5</v>
      </c>
      <c r="H13" s="19">
        <f t="shared" si="2"/>
        <v>520</v>
      </c>
      <c r="I13" s="19">
        <f t="shared" si="2"/>
        <v>531.25</v>
      </c>
      <c r="J13" s="19">
        <f t="shared" si="2"/>
        <v>535</v>
      </c>
      <c r="K13" s="19">
        <f t="shared" si="2"/>
        <v>539.75</v>
      </c>
      <c r="L13" s="19">
        <f t="shared" si="2"/>
        <v>540.75</v>
      </c>
      <c r="M13" s="19">
        <f t="shared" si="2"/>
        <v>542</v>
      </c>
      <c r="N13" s="19">
        <f t="shared" si="2"/>
        <v>542.5</v>
      </c>
      <c r="O13" s="19">
        <f t="shared" si="2"/>
        <v>545.5</v>
      </c>
      <c r="P13" s="19">
        <f t="shared" si="2"/>
        <v>545</v>
      </c>
      <c r="Q13" s="19">
        <f t="shared" si="2"/>
        <v>546.5</v>
      </c>
      <c r="R13" s="19">
        <f t="shared" si="2"/>
        <v>556</v>
      </c>
      <c r="S13" s="19">
        <f t="shared" si="2"/>
        <v>556</v>
      </c>
      <c r="T13" s="19">
        <f t="shared" si="2"/>
        <v>556.5</v>
      </c>
      <c r="U13" s="19">
        <f t="shared" si="2"/>
        <v>560</v>
      </c>
      <c r="V13" s="19">
        <f t="shared" si="2"/>
        <v>564.75</v>
      </c>
      <c r="W13" s="46">
        <f t="shared" si="2"/>
        <v>572.5</v>
      </c>
      <c r="X13" s="46">
        <f t="shared" si="2"/>
        <v>572.75</v>
      </c>
      <c r="Y13" s="46">
        <f t="shared" si="2"/>
        <v>572.75</v>
      </c>
      <c r="Z13" s="46">
        <f t="shared" si="2"/>
        <v>570.75</v>
      </c>
      <c r="AA13" s="46">
        <f t="shared" si="2"/>
        <v>571.25</v>
      </c>
      <c r="AB13" s="46">
        <f t="shared" si="2"/>
        <v>573.75</v>
      </c>
      <c r="AC13" s="46">
        <f t="shared" si="2"/>
        <v>574.25</v>
      </c>
      <c r="AD13" s="46">
        <f t="shared" si="2"/>
        <v>576.25</v>
      </c>
      <c r="AE13" s="46">
        <f t="shared" si="2"/>
        <v>577.25</v>
      </c>
      <c r="AF13" s="46">
        <f t="shared" si="2"/>
        <v>577</v>
      </c>
      <c r="AG13" s="46">
        <f t="shared" si="2"/>
        <v>578.25</v>
      </c>
      <c r="AH13" s="46">
        <f t="shared" si="2"/>
        <v>578.75</v>
      </c>
      <c r="AI13" s="46">
        <f t="shared" si="2"/>
        <v>579.5</v>
      </c>
      <c r="AJ13" s="46">
        <f t="shared" si="2"/>
        <v>587.5</v>
      </c>
      <c r="AK13" s="19">
        <f t="shared" si="2"/>
        <v>104.63605645713992</v>
      </c>
    </row>
    <row r="14" spans="1:37" ht="15.75" customHeight="1" x14ac:dyDescent="0.2">
      <c r="B14" s="1"/>
      <c r="C14" s="1"/>
      <c r="E14" s="23"/>
      <c r="F14" s="23"/>
      <c r="G14" s="23"/>
      <c r="H14" s="23"/>
      <c r="I14" s="23"/>
      <c r="J14" s="23"/>
      <c r="K14" s="23"/>
    </row>
    <row r="15" spans="1:37" ht="15.75" customHeight="1" x14ac:dyDescent="0.2">
      <c r="B15" s="1"/>
      <c r="C15" s="1"/>
    </row>
    <row r="16" spans="1:37" s="23" customFormat="1" ht="15.75" customHeight="1" x14ac:dyDescent="0.2">
      <c r="A16" s="16" t="s">
        <v>83</v>
      </c>
      <c r="B16" s="16"/>
      <c r="C16" s="24">
        <v>43009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s="23" customFormat="1" ht="15.75" customHeight="1" thickBot="1" x14ac:dyDescent="0.25">
      <c r="A17" s="18" t="s">
        <v>11</v>
      </c>
      <c r="B17" s="18" t="s">
        <v>1</v>
      </c>
      <c r="C17" s="17">
        <v>10</v>
      </c>
      <c r="D17" s="17">
        <v>11</v>
      </c>
      <c r="E17" s="17">
        <v>12</v>
      </c>
      <c r="F17" s="17">
        <v>13</v>
      </c>
      <c r="G17" s="17">
        <v>14</v>
      </c>
      <c r="H17" s="17">
        <v>15</v>
      </c>
      <c r="I17" s="17">
        <v>16</v>
      </c>
      <c r="J17" s="17">
        <v>17</v>
      </c>
      <c r="K17" s="17">
        <v>18</v>
      </c>
      <c r="L17" s="17">
        <v>19</v>
      </c>
      <c r="M17" s="17">
        <v>20</v>
      </c>
      <c r="N17" s="17">
        <v>21</v>
      </c>
      <c r="O17" s="17">
        <v>22</v>
      </c>
      <c r="P17" s="17">
        <v>23</v>
      </c>
      <c r="Q17" s="17">
        <v>24</v>
      </c>
      <c r="R17" s="17">
        <v>25</v>
      </c>
      <c r="S17" s="17">
        <v>26</v>
      </c>
      <c r="T17" s="17">
        <v>27</v>
      </c>
      <c r="U17" s="17">
        <v>28</v>
      </c>
      <c r="V17" s="17">
        <v>29</v>
      </c>
      <c r="W17" s="17">
        <v>30</v>
      </c>
      <c r="X17" s="17">
        <v>31</v>
      </c>
      <c r="Y17" s="17">
        <v>1</v>
      </c>
      <c r="Z17" s="17">
        <v>2</v>
      </c>
      <c r="AA17" s="45">
        <v>3</v>
      </c>
      <c r="AB17" s="45">
        <v>4</v>
      </c>
      <c r="AC17" s="45">
        <v>5</v>
      </c>
      <c r="AD17" s="45">
        <v>6</v>
      </c>
      <c r="AE17" s="45">
        <v>7</v>
      </c>
      <c r="AF17" s="45">
        <v>8</v>
      </c>
      <c r="AG17" s="45">
        <v>9</v>
      </c>
      <c r="AH17" s="45">
        <v>10</v>
      </c>
      <c r="AI17" s="45">
        <v>11</v>
      </c>
    </row>
    <row r="18" spans="1:35" s="23" customFormat="1" ht="15.75" customHeight="1" x14ac:dyDescent="0.2">
      <c r="A18" s="28"/>
      <c r="B18" s="28"/>
      <c r="C18" s="29" t="s">
        <v>82</v>
      </c>
      <c r="D18" s="29" t="s">
        <v>82</v>
      </c>
      <c r="E18" s="29" t="s">
        <v>82</v>
      </c>
      <c r="F18" s="29" t="s">
        <v>82</v>
      </c>
      <c r="G18" s="29" t="s">
        <v>82</v>
      </c>
      <c r="H18" s="29" t="s">
        <v>82</v>
      </c>
      <c r="I18" s="29" t="s">
        <v>82</v>
      </c>
      <c r="J18" s="29" t="s">
        <v>82</v>
      </c>
      <c r="K18" s="29" t="s">
        <v>82</v>
      </c>
      <c r="L18" s="29" t="s">
        <v>82</v>
      </c>
      <c r="M18" s="29" t="s">
        <v>82</v>
      </c>
      <c r="N18" s="29" t="s">
        <v>82</v>
      </c>
      <c r="O18" s="29" t="s">
        <v>82</v>
      </c>
      <c r="P18" s="29" t="s">
        <v>82</v>
      </c>
      <c r="Q18" s="29" t="s">
        <v>82</v>
      </c>
      <c r="R18" s="29" t="s">
        <v>82</v>
      </c>
      <c r="S18" s="29" t="s">
        <v>82</v>
      </c>
      <c r="T18" s="29" t="s">
        <v>82</v>
      </c>
      <c r="U18" s="29" t="s">
        <v>82</v>
      </c>
      <c r="V18" s="29" t="s">
        <v>82</v>
      </c>
      <c r="W18" s="29" t="s">
        <v>82</v>
      </c>
      <c r="X18" s="29" t="s">
        <v>82</v>
      </c>
      <c r="Y18" s="29" t="s">
        <v>82</v>
      </c>
      <c r="Z18" s="29" t="s">
        <v>82</v>
      </c>
      <c r="AA18" s="48" t="s">
        <v>82</v>
      </c>
      <c r="AB18" s="48" t="s">
        <v>82</v>
      </c>
      <c r="AC18" s="48" t="s">
        <v>82</v>
      </c>
      <c r="AD18" s="48" t="s">
        <v>82</v>
      </c>
      <c r="AE18" s="48" t="s">
        <v>82</v>
      </c>
      <c r="AF18" s="48" t="s">
        <v>82</v>
      </c>
      <c r="AG18" s="48" t="s">
        <v>82</v>
      </c>
      <c r="AH18" s="48" t="s">
        <v>82</v>
      </c>
      <c r="AI18" s="48" t="s">
        <v>82</v>
      </c>
    </row>
    <row r="19" spans="1:35" s="23" customFormat="1" ht="15.75" customHeight="1" x14ac:dyDescent="0.2">
      <c r="A19" s="3">
        <v>1</v>
      </c>
      <c r="B19" s="3" t="s">
        <v>8</v>
      </c>
      <c r="C19" s="4">
        <v>23</v>
      </c>
      <c r="D19" s="2">
        <v>16</v>
      </c>
      <c r="E19" s="2">
        <v>6</v>
      </c>
      <c r="F19" s="23">
        <v>16</v>
      </c>
      <c r="G19" s="23">
        <v>13</v>
      </c>
      <c r="H19" s="23">
        <v>24</v>
      </c>
      <c r="I19" s="23">
        <v>21</v>
      </c>
      <c r="J19" s="23">
        <v>21</v>
      </c>
      <c r="K19" s="23">
        <v>30</v>
      </c>
      <c r="L19" s="23">
        <v>35</v>
      </c>
      <c r="M19" s="23">
        <v>29</v>
      </c>
      <c r="N19" s="23">
        <v>23</v>
      </c>
      <c r="O19" s="23">
        <v>38</v>
      </c>
      <c r="P19" s="23">
        <v>29</v>
      </c>
      <c r="Q19" s="23">
        <v>41</v>
      </c>
      <c r="R19" s="23">
        <v>32</v>
      </c>
      <c r="S19" s="23">
        <v>45</v>
      </c>
      <c r="T19" s="8">
        <v>52</v>
      </c>
      <c r="U19" s="43">
        <v>30</v>
      </c>
      <c r="V19" s="43">
        <v>56</v>
      </c>
      <c r="W19" s="43">
        <v>53</v>
      </c>
      <c r="X19" s="43">
        <v>48</v>
      </c>
      <c r="Y19" s="43">
        <v>44</v>
      </c>
      <c r="Z19" s="43">
        <v>45</v>
      </c>
      <c r="AA19" s="5">
        <v>40</v>
      </c>
      <c r="AB19" s="5">
        <v>45</v>
      </c>
      <c r="AC19" s="5">
        <v>35</v>
      </c>
      <c r="AD19" s="5">
        <v>42</v>
      </c>
      <c r="AE19" s="5">
        <v>38</v>
      </c>
      <c r="AF19" s="5">
        <v>44</v>
      </c>
      <c r="AG19" s="5">
        <v>40</v>
      </c>
      <c r="AH19" s="5"/>
      <c r="AI19" s="5"/>
    </row>
    <row r="20" spans="1:35" s="23" customFormat="1" ht="15.75" customHeight="1" x14ac:dyDescent="0.2">
      <c r="A20" s="3">
        <v>2</v>
      </c>
      <c r="B20" s="3" t="s">
        <v>8</v>
      </c>
      <c r="C20" s="4">
        <v>29</v>
      </c>
      <c r="D20" s="2">
        <v>31</v>
      </c>
      <c r="E20" s="2">
        <v>21</v>
      </c>
      <c r="F20" s="23">
        <v>35</v>
      </c>
      <c r="G20" s="23">
        <v>26</v>
      </c>
      <c r="H20" s="23">
        <v>41</v>
      </c>
      <c r="I20" s="23">
        <v>36</v>
      </c>
      <c r="J20" s="23">
        <v>40</v>
      </c>
      <c r="K20" s="23">
        <v>38</v>
      </c>
      <c r="L20" s="23">
        <v>43</v>
      </c>
      <c r="M20" s="23">
        <v>41</v>
      </c>
      <c r="N20" s="23">
        <v>39</v>
      </c>
      <c r="O20" s="23">
        <v>47</v>
      </c>
      <c r="P20" s="23">
        <v>37</v>
      </c>
      <c r="Q20" s="23">
        <v>49</v>
      </c>
      <c r="R20" s="23">
        <v>49</v>
      </c>
      <c r="S20" s="23">
        <v>40</v>
      </c>
      <c r="T20" s="8">
        <v>45</v>
      </c>
      <c r="U20" s="43">
        <v>45</v>
      </c>
      <c r="V20" s="43">
        <v>52</v>
      </c>
      <c r="W20" s="43">
        <v>52</v>
      </c>
      <c r="X20" s="43">
        <v>55</v>
      </c>
      <c r="Y20" s="43">
        <v>47</v>
      </c>
      <c r="Z20" s="43">
        <v>45</v>
      </c>
      <c r="AA20" s="5">
        <v>47</v>
      </c>
      <c r="AB20" s="5">
        <v>45</v>
      </c>
      <c r="AC20" s="5">
        <v>38</v>
      </c>
      <c r="AD20" s="5">
        <v>46</v>
      </c>
      <c r="AE20" s="5">
        <v>44</v>
      </c>
      <c r="AF20" s="5">
        <v>47</v>
      </c>
      <c r="AG20" s="5">
        <v>44</v>
      </c>
      <c r="AH20" s="5"/>
      <c r="AI20" s="5"/>
    </row>
    <row r="21" spans="1:35" s="23" customFormat="1" ht="15.75" customHeight="1" x14ac:dyDescent="0.2">
      <c r="A21" s="3">
        <v>3</v>
      </c>
      <c r="B21" s="3" t="s">
        <v>6</v>
      </c>
      <c r="C21" s="4">
        <v>46</v>
      </c>
      <c r="D21" s="2">
        <v>33</v>
      </c>
      <c r="E21" s="23">
        <v>32</v>
      </c>
      <c r="F21" s="23">
        <v>38</v>
      </c>
      <c r="G21" s="23">
        <v>43</v>
      </c>
      <c r="H21" s="23">
        <v>37</v>
      </c>
      <c r="I21" s="23">
        <v>31</v>
      </c>
      <c r="J21" s="23">
        <v>43</v>
      </c>
      <c r="K21" s="23">
        <v>41</v>
      </c>
      <c r="L21" s="23">
        <v>37</v>
      </c>
      <c r="M21" s="23">
        <v>40</v>
      </c>
      <c r="N21" s="23">
        <v>42</v>
      </c>
      <c r="O21" s="23">
        <v>41</v>
      </c>
      <c r="P21" s="23">
        <v>44</v>
      </c>
      <c r="Q21" s="23">
        <v>47</v>
      </c>
      <c r="R21" s="23">
        <v>46</v>
      </c>
      <c r="S21" s="23">
        <v>47</v>
      </c>
      <c r="T21" s="8">
        <v>42</v>
      </c>
      <c r="U21" s="43">
        <v>28</v>
      </c>
      <c r="V21" s="43">
        <v>19</v>
      </c>
      <c r="W21" s="43">
        <v>29</v>
      </c>
      <c r="X21" s="43">
        <v>22</v>
      </c>
      <c r="Y21" s="43">
        <v>24</v>
      </c>
      <c r="Z21" s="43">
        <v>40</v>
      </c>
      <c r="AA21" s="5">
        <v>27</v>
      </c>
      <c r="AB21" s="5">
        <v>45</v>
      </c>
      <c r="AC21" s="5">
        <v>29</v>
      </c>
      <c r="AD21" s="5">
        <v>37</v>
      </c>
      <c r="AE21" s="5">
        <v>48</v>
      </c>
      <c r="AF21" s="5">
        <v>41</v>
      </c>
      <c r="AG21" s="5">
        <v>44</v>
      </c>
      <c r="AH21" s="5"/>
      <c r="AI21" s="5"/>
    </row>
    <row r="22" spans="1:35" s="23" customFormat="1" ht="15.75" customHeight="1" x14ac:dyDescent="0.2">
      <c r="A22" s="3">
        <v>4</v>
      </c>
      <c r="B22" s="3" t="s">
        <v>6</v>
      </c>
      <c r="C22" s="4">
        <v>38</v>
      </c>
      <c r="D22" s="2">
        <v>35</v>
      </c>
      <c r="E22" s="23">
        <v>38</v>
      </c>
      <c r="F22" s="23">
        <v>40</v>
      </c>
      <c r="G22" s="23">
        <v>35</v>
      </c>
      <c r="H22" s="23">
        <v>41</v>
      </c>
      <c r="I22" s="23">
        <v>36</v>
      </c>
      <c r="J22" s="23">
        <v>39</v>
      </c>
      <c r="K22" s="23">
        <v>36</v>
      </c>
      <c r="L22" s="23">
        <v>0</v>
      </c>
      <c r="M22" s="23">
        <v>26</v>
      </c>
      <c r="N22" s="23">
        <v>37</v>
      </c>
      <c r="O22" s="23">
        <v>40</v>
      </c>
      <c r="P22" s="23">
        <v>41</v>
      </c>
      <c r="Q22" s="23">
        <v>49</v>
      </c>
      <c r="R22" s="23">
        <v>45</v>
      </c>
      <c r="S22" s="23">
        <v>49</v>
      </c>
      <c r="T22" s="8">
        <v>39</v>
      </c>
      <c r="U22" s="43">
        <v>36</v>
      </c>
      <c r="V22" s="43">
        <v>25</v>
      </c>
      <c r="W22" s="43">
        <v>34</v>
      </c>
      <c r="X22" s="43">
        <v>36</v>
      </c>
      <c r="Y22" s="43">
        <v>31</v>
      </c>
      <c r="Z22" s="43">
        <v>37</v>
      </c>
      <c r="AA22" s="5">
        <v>33</v>
      </c>
      <c r="AB22" s="5">
        <v>55</v>
      </c>
      <c r="AC22" s="5">
        <v>32</v>
      </c>
      <c r="AD22" s="5">
        <v>50</v>
      </c>
      <c r="AE22" s="5">
        <v>42</v>
      </c>
      <c r="AF22" s="5">
        <v>44</v>
      </c>
      <c r="AG22" s="5">
        <v>43</v>
      </c>
      <c r="AH22" s="5"/>
      <c r="AI22" s="5"/>
    </row>
    <row r="23" spans="1:35" ht="15.75" customHeight="1" x14ac:dyDescent="0.2">
      <c r="B23" s="1"/>
      <c r="C23" s="1"/>
    </row>
    <row r="24" spans="1:35" ht="15.75" customHeight="1" x14ac:dyDescent="0.2">
      <c r="B24" s="1"/>
      <c r="C24" s="1"/>
    </row>
    <row r="25" spans="1:35" s="23" customFormat="1" ht="15.75" customHeight="1" x14ac:dyDescent="0.2">
      <c r="A25" s="16" t="s">
        <v>84</v>
      </c>
      <c r="B25" s="16"/>
      <c r="C25" s="24">
        <v>43009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s="23" customFormat="1" ht="15.75" customHeight="1" thickBot="1" x14ac:dyDescent="0.25">
      <c r="A26" s="18" t="s">
        <v>11</v>
      </c>
      <c r="B26" s="18" t="s">
        <v>1</v>
      </c>
      <c r="C26" s="17">
        <v>10</v>
      </c>
      <c r="D26" s="17">
        <v>11</v>
      </c>
      <c r="E26" s="17">
        <v>12</v>
      </c>
      <c r="F26" s="17">
        <v>13</v>
      </c>
      <c r="G26" s="17">
        <v>14</v>
      </c>
      <c r="H26" s="17">
        <v>15</v>
      </c>
      <c r="I26" s="17">
        <v>16</v>
      </c>
      <c r="J26" s="17">
        <v>17</v>
      </c>
      <c r="K26" s="17">
        <v>18</v>
      </c>
      <c r="L26" s="17">
        <v>19</v>
      </c>
      <c r="M26" s="17">
        <v>20</v>
      </c>
      <c r="N26" s="17">
        <v>21</v>
      </c>
      <c r="O26" s="17">
        <v>22</v>
      </c>
      <c r="P26" s="17">
        <v>23</v>
      </c>
      <c r="Q26" s="17">
        <v>24</v>
      </c>
      <c r="R26" s="17">
        <v>25</v>
      </c>
      <c r="S26" s="17">
        <v>26</v>
      </c>
      <c r="T26" s="17">
        <v>27</v>
      </c>
      <c r="U26" s="17">
        <v>28</v>
      </c>
      <c r="V26" s="17">
        <v>29</v>
      </c>
      <c r="W26" s="17">
        <v>30</v>
      </c>
      <c r="X26" s="17">
        <v>31</v>
      </c>
      <c r="Y26" s="17">
        <v>1</v>
      </c>
      <c r="Z26" s="17">
        <v>2</v>
      </c>
      <c r="AA26" s="45">
        <v>3</v>
      </c>
      <c r="AB26" s="45">
        <v>4</v>
      </c>
      <c r="AC26" s="45">
        <v>5</v>
      </c>
      <c r="AD26" s="45">
        <v>6</v>
      </c>
      <c r="AE26" s="45">
        <v>7</v>
      </c>
      <c r="AF26" s="45">
        <v>8</v>
      </c>
      <c r="AG26" s="45">
        <v>9</v>
      </c>
      <c r="AH26" s="45">
        <v>10</v>
      </c>
      <c r="AI26" s="45">
        <v>11</v>
      </c>
    </row>
    <row r="27" spans="1:35" s="23" customFormat="1" ht="15.75" customHeight="1" x14ac:dyDescent="0.2">
      <c r="A27" s="28"/>
      <c r="B27" s="28"/>
      <c r="C27" s="29" t="s">
        <v>85</v>
      </c>
      <c r="D27" s="29" t="s">
        <v>85</v>
      </c>
      <c r="E27" s="29" t="s">
        <v>85</v>
      </c>
      <c r="F27" s="29" t="s">
        <v>85</v>
      </c>
      <c r="G27" s="29" t="s">
        <v>85</v>
      </c>
      <c r="H27" s="29" t="s">
        <v>85</v>
      </c>
      <c r="I27" s="29" t="s">
        <v>85</v>
      </c>
      <c r="J27" s="29" t="s">
        <v>85</v>
      </c>
      <c r="K27" s="29" t="s">
        <v>85</v>
      </c>
      <c r="L27" s="29" t="s">
        <v>85</v>
      </c>
      <c r="M27" s="29" t="s">
        <v>85</v>
      </c>
      <c r="N27" s="29" t="s">
        <v>85</v>
      </c>
      <c r="O27" s="29" t="s">
        <v>85</v>
      </c>
      <c r="P27" s="29" t="s">
        <v>85</v>
      </c>
      <c r="Q27" s="29" t="s">
        <v>85</v>
      </c>
      <c r="R27" s="29" t="s">
        <v>85</v>
      </c>
      <c r="S27" s="29" t="s">
        <v>85</v>
      </c>
      <c r="T27" s="29" t="s">
        <v>85</v>
      </c>
      <c r="U27" s="29" t="s">
        <v>85</v>
      </c>
      <c r="V27" s="29" t="s">
        <v>85</v>
      </c>
      <c r="W27" s="29" t="s">
        <v>85</v>
      </c>
      <c r="X27" s="29" t="s">
        <v>85</v>
      </c>
      <c r="Y27" s="29" t="s">
        <v>85</v>
      </c>
      <c r="Z27" s="29" t="s">
        <v>85</v>
      </c>
      <c r="AA27" s="48" t="s">
        <v>85</v>
      </c>
      <c r="AB27" s="48" t="s">
        <v>85</v>
      </c>
      <c r="AC27" s="48" t="s">
        <v>85</v>
      </c>
      <c r="AD27" s="48" t="s">
        <v>85</v>
      </c>
      <c r="AE27" s="48" t="s">
        <v>85</v>
      </c>
      <c r="AF27" s="48" t="s">
        <v>85</v>
      </c>
      <c r="AG27" s="48" t="s">
        <v>85</v>
      </c>
      <c r="AH27" s="48" t="s">
        <v>85</v>
      </c>
      <c r="AI27" s="48" t="s">
        <v>85</v>
      </c>
    </row>
    <row r="28" spans="1:35" s="23" customFormat="1" ht="15.75" customHeight="1" x14ac:dyDescent="0.2">
      <c r="A28" s="3">
        <v>1</v>
      </c>
      <c r="B28" s="3" t="s">
        <v>8</v>
      </c>
      <c r="C28" s="4">
        <f>90-C19</f>
        <v>67</v>
      </c>
      <c r="D28" s="4">
        <f t="shared" ref="D28:S31" si="3">90-D19</f>
        <v>74</v>
      </c>
      <c r="E28" s="4">
        <f t="shared" si="3"/>
        <v>84</v>
      </c>
      <c r="F28" s="4">
        <f t="shared" si="3"/>
        <v>74</v>
      </c>
      <c r="G28" s="4">
        <f t="shared" si="3"/>
        <v>77</v>
      </c>
      <c r="H28" s="4">
        <f t="shared" si="3"/>
        <v>66</v>
      </c>
      <c r="I28" s="4">
        <f t="shared" si="3"/>
        <v>69</v>
      </c>
      <c r="J28" s="4">
        <f t="shared" si="3"/>
        <v>69</v>
      </c>
      <c r="K28" s="4">
        <f t="shared" si="3"/>
        <v>60</v>
      </c>
      <c r="L28" s="4">
        <f t="shared" si="3"/>
        <v>55</v>
      </c>
      <c r="M28" s="4">
        <f t="shared" si="3"/>
        <v>61</v>
      </c>
      <c r="N28" s="4">
        <f t="shared" si="3"/>
        <v>67</v>
      </c>
      <c r="O28" s="4">
        <f t="shared" si="3"/>
        <v>52</v>
      </c>
      <c r="P28" s="4">
        <f t="shared" si="3"/>
        <v>61</v>
      </c>
      <c r="Q28" s="4">
        <f t="shared" si="3"/>
        <v>49</v>
      </c>
      <c r="R28" s="4">
        <f t="shared" si="3"/>
        <v>58</v>
      </c>
      <c r="S28" s="4">
        <f t="shared" si="3"/>
        <v>45</v>
      </c>
      <c r="T28" s="4">
        <f t="shared" ref="T28:Z28" si="4">90-T19</f>
        <v>38</v>
      </c>
      <c r="U28" s="4">
        <f t="shared" si="4"/>
        <v>60</v>
      </c>
      <c r="V28" s="4">
        <f t="shared" si="4"/>
        <v>34</v>
      </c>
      <c r="W28" s="4">
        <f t="shared" si="4"/>
        <v>37</v>
      </c>
      <c r="X28" s="4">
        <f t="shared" si="4"/>
        <v>42</v>
      </c>
      <c r="Y28" s="4">
        <f t="shared" si="4"/>
        <v>46</v>
      </c>
      <c r="Z28" s="4">
        <f t="shared" si="4"/>
        <v>45</v>
      </c>
      <c r="AA28" s="40">
        <f>90-AA19</f>
        <v>50</v>
      </c>
      <c r="AB28" s="4">
        <f t="shared" ref="AB28:AI28" si="5">90-AB19</f>
        <v>45</v>
      </c>
      <c r="AC28" s="4">
        <f t="shared" si="5"/>
        <v>55</v>
      </c>
      <c r="AD28" s="4">
        <f t="shared" si="5"/>
        <v>48</v>
      </c>
      <c r="AE28" s="4">
        <f t="shared" si="5"/>
        <v>52</v>
      </c>
      <c r="AF28" s="4">
        <f t="shared" si="5"/>
        <v>46</v>
      </c>
      <c r="AG28" s="4">
        <f t="shared" si="5"/>
        <v>50</v>
      </c>
      <c r="AH28" s="4">
        <f t="shared" si="5"/>
        <v>90</v>
      </c>
      <c r="AI28" s="4">
        <f t="shared" si="5"/>
        <v>90</v>
      </c>
    </row>
    <row r="29" spans="1:35" s="23" customFormat="1" ht="15.75" customHeight="1" x14ac:dyDescent="0.2">
      <c r="A29" s="3">
        <v>2</v>
      </c>
      <c r="B29" s="3" t="s">
        <v>8</v>
      </c>
      <c r="C29" s="4">
        <f t="shared" ref="C29:R31" si="6">90-C20</f>
        <v>61</v>
      </c>
      <c r="D29" s="4">
        <f t="shared" si="6"/>
        <v>59</v>
      </c>
      <c r="E29" s="4">
        <f t="shared" si="6"/>
        <v>69</v>
      </c>
      <c r="F29" s="4">
        <f t="shared" si="6"/>
        <v>55</v>
      </c>
      <c r="G29" s="4">
        <f t="shared" si="6"/>
        <v>64</v>
      </c>
      <c r="H29" s="4">
        <f t="shared" si="6"/>
        <v>49</v>
      </c>
      <c r="I29" s="4">
        <f t="shared" si="6"/>
        <v>54</v>
      </c>
      <c r="J29" s="4">
        <f t="shared" si="6"/>
        <v>50</v>
      </c>
      <c r="K29" s="4">
        <f t="shared" si="6"/>
        <v>52</v>
      </c>
      <c r="L29" s="4">
        <f t="shared" si="6"/>
        <v>47</v>
      </c>
      <c r="M29" s="4">
        <f t="shared" si="6"/>
        <v>49</v>
      </c>
      <c r="N29" s="4">
        <f t="shared" si="6"/>
        <v>51</v>
      </c>
      <c r="O29" s="4">
        <f t="shared" si="6"/>
        <v>43</v>
      </c>
      <c r="P29" s="4">
        <f t="shared" si="6"/>
        <v>53</v>
      </c>
      <c r="Q29" s="4">
        <f t="shared" si="6"/>
        <v>41</v>
      </c>
      <c r="R29" s="4">
        <f t="shared" si="6"/>
        <v>41</v>
      </c>
      <c r="S29" s="4">
        <f t="shared" si="3"/>
        <v>50</v>
      </c>
      <c r="T29" s="4">
        <f t="shared" ref="T29:Z29" si="7">90-T20</f>
        <v>45</v>
      </c>
      <c r="U29" s="4">
        <f t="shared" si="7"/>
        <v>45</v>
      </c>
      <c r="V29" s="4">
        <f t="shared" si="7"/>
        <v>38</v>
      </c>
      <c r="W29" s="4">
        <f t="shared" si="7"/>
        <v>38</v>
      </c>
      <c r="X29" s="4">
        <f t="shared" si="7"/>
        <v>35</v>
      </c>
      <c r="Y29" s="4">
        <f t="shared" si="7"/>
        <v>43</v>
      </c>
      <c r="Z29" s="4">
        <f t="shared" si="7"/>
        <v>45</v>
      </c>
      <c r="AA29" s="4">
        <f t="shared" ref="AA29:AI29" si="8">90-AA20</f>
        <v>43</v>
      </c>
      <c r="AB29" s="4">
        <f t="shared" si="8"/>
        <v>45</v>
      </c>
      <c r="AC29" s="4">
        <f t="shared" si="8"/>
        <v>52</v>
      </c>
      <c r="AD29" s="4">
        <f t="shared" si="8"/>
        <v>44</v>
      </c>
      <c r="AE29" s="4">
        <f t="shared" si="8"/>
        <v>46</v>
      </c>
      <c r="AF29" s="4">
        <f t="shared" si="8"/>
        <v>43</v>
      </c>
      <c r="AG29" s="4">
        <f t="shared" si="8"/>
        <v>46</v>
      </c>
      <c r="AH29" s="4">
        <f t="shared" si="8"/>
        <v>90</v>
      </c>
      <c r="AI29" s="4">
        <f t="shared" si="8"/>
        <v>90</v>
      </c>
    </row>
    <row r="30" spans="1:35" s="23" customFormat="1" ht="15.75" customHeight="1" x14ac:dyDescent="0.2">
      <c r="A30" s="3">
        <v>3</v>
      </c>
      <c r="B30" s="3" t="s">
        <v>6</v>
      </c>
      <c r="C30" s="4">
        <f t="shared" si="6"/>
        <v>44</v>
      </c>
      <c r="D30" s="4">
        <f t="shared" si="3"/>
        <v>57</v>
      </c>
      <c r="E30" s="4">
        <f t="shared" si="3"/>
        <v>58</v>
      </c>
      <c r="F30" s="4">
        <f t="shared" si="3"/>
        <v>52</v>
      </c>
      <c r="G30" s="4">
        <f t="shared" si="3"/>
        <v>47</v>
      </c>
      <c r="H30" s="4">
        <f t="shared" si="3"/>
        <v>53</v>
      </c>
      <c r="I30" s="4">
        <f t="shared" si="3"/>
        <v>59</v>
      </c>
      <c r="J30" s="4">
        <f t="shared" si="3"/>
        <v>47</v>
      </c>
      <c r="K30" s="4">
        <f t="shared" si="3"/>
        <v>49</v>
      </c>
      <c r="L30" s="4">
        <f t="shared" si="3"/>
        <v>53</v>
      </c>
      <c r="M30" s="4">
        <f t="shared" si="3"/>
        <v>50</v>
      </c>
      <c r="N30" s="4">
        <f t="shared" si="3"/>
        <v>48</v>
      </c>
      <c r="O30" s="4">
        <f t="shared" si="3"/>
        <v>49</v>
      </c>
      <c r="P30" s="4">
        <f t="shared" si="3"/>
        <v>46</v>
      </c>
      <c r="Q30" s="4">
        <f t="shared" si="3"/>
        <v>43</v>
      </c>
      <c r="R30" s="4">
        <f t="shared" si="3"/>
        <v>44</v>
      </c>
      <c r="S30" s="4">
        <f t="shared" si="3"/>
        <v>43</v>
      </c>
      <c r="T30" s="4">
        <f t="shared" ref="T30:Z30" si="9">90-T21</f>
        <v>48</v>
      </c>
      <c r="U30" s="4">
        <f t="shared" si="9"/>
        <v>62</v>
      </c>
      <c r="V30" s="4">
        <f t="shared" si="9"/>
        <v>71</v>
      </c>
      <c r="W30" s="4">
        <f t="shared" si="9"/>
        <v>61</v>
      </c>
      <c r="X30" s="4">
        <f t="shared" si="9"/>
        <v>68</v>
      </c>
      <c r="Y30" s="4">
        <f t="shared" si="9"/>
        <v>66</v>
      </c>
      <c r="Z30" s="4">
        <f t="shared" si="9"/>
        <v>50</v>
      </c>
      <c r="AA30" s="4">
        <f t="shared" ref="AA30:AI30" si="10">90-AA21</f>
        <v>63</v>
      </c>
      <c r="AB30" s="4">
        <f t="shared" si="10"/>
        <v>45</v>
      </c>
      <c r="AC30" s="4">
        <f t="shared" si="10"/>
        <v>61</v>
      </c>
      <c r="AD30" s="4">
        <f t="shared" si="10"/>
        <v>53</v>
      </c>
      <c r="AE30" s="4">
        <f t="shared" si="10"/>
        <v>42</v>
      </c>
      <c r="AF30" s="4">
        <f t="shared" si="10"/>
        <v>49</v>
      </c>
      <c r="AG30" s="4">
        <f t="shared" si="10"/>
        <v>46</v>
      </c>
      <c r="AH30" s="4">
        <f t="shared" si="10"/>
        <v>90</v>
      </c>
      <c r="AI30" s="4">
        <f t="shared" si="10"/>
        <v>90</v>
      </c>
    </row>
    <row r="31" spans="1:35" s="23" customFormat="1" ht="15.75" customHeight="1" x14ac:dyDescent="0.2">
      <c r="A31" s="3">
        <v>4</v>
      </c>
      <c r="B31" s="3" t="s">
        <v>6</v>
      </c>
      <c r="C31" s="4">
        <f t="shared" si="6"/>
        <v>52</v>
      </c>
      <c r="D31" s="4">
        <f t="shared" si="3"/>
        <v>55</v>
      </c>
      <c r="E31" s="4">
        <f t="shared" si="3"/>
        <v>52</v>
      </c>
      <c r="F31" s="4">
        <f t="shared" si="3"/>
        <v>50</v>
      </c>
      <c r="G31" s="4">
        <f t="shared" si="3"/>
        <v>55</v>
      </c>
      <c r="H31" s="4">
        <f t="shared" si="3"/>
        <v>49</v>
      </c>
      <c r="I31" s="4">
        <f t="shared" si="3"/>
        <v>54</v>
      </c>
      <c r="J31" s="4">
        <f t="shared" si="3"/>
        <v>51</v>
      </c>
      <c r="K31" s="4">
        <f t="shared" si="3"/>
        <v>54</v>
      </c>
      <c r="L31" s="4">
        <f>20-L22</f>
        <v>20</v>
      </c>
      <c r="M31" s="4">
        <f t="shared" si="3"/>
        <v>64</v>
      </c>
      <c r="N31" s="4">
        <f t="shared" si="3"/>
        <v>53</v>
      </c>
      <c r="O31" s="4">
        <f t="shared" si="3"/>
        <v>50</v>
      </c>
      <c r="P31" s="4">
        <f t="shared" si="3"/>
        <v>49</v>
      </c>
      <c r="Q31" s="4">
        <f t="shared" si="3"/>
        <v>41</v>
      </c>
      <c r="R31" s="4">
        <f t="shared" si="3"/>
        <v>45</v>
      </c>
      <c r="S31" s="4">
        <f t="shared" si="3"/>
        <v>41</v>
      </c>
      <c r="T31" s="4">
        <f t="shared" ref="T31:Z31" si="11">90-T22</f>
        <v>51</v>
      </c>
      <c r="U31" s="4">
        <f t="shared" si="11"/>
        <v>54</v>
      </c>
      <c r="V31" s="4">
        <f t="shared" si="11"/>
        <v>65</v>
      </c>
      <c r="W31" s="4">
        <f t="shared" si="11"/>
        <v>56</v>
      </c>
      <c r="X31" s="4">
        <f t="shared" si="11"/>
        <v>54</v>
      </c>
      <c r="Y31" s="4">
        <f t="shared" si="11"/>
        <v>59</v>
      </c>
      <c r="Z31" s="4">
        <f t="shared" si="11"/>
        <v>53</v>
      </c>
      <c r="AA31" s="4">
        <f t="shared" ref="AA31:AI31" si="12">90-AA22</f>
        <v>57</v>
      </c>
      <c r="AB31" s="4">
        <f t="shared" si="12"/>
        <v>35</v>
      </c>
      <c r="AC31" s="4">
        <f t="shared" si="12"/>
        <v>58</v>
      </c>
      <c r="AD31" s="4">
        <f t="shared" si="12"/>
        <v>40</v>
      </c>
      <c r="AE31" s="4">
        <f t="shared" si="12"/>
        <v>48</v>
      </c>
      <c r="AF31" s="4">
        <f t="shared" si="12"/>
        <v>46</v>
      </c>
      <c r="AG31" s="4">
        <f t="shared" si="12"/>
        <v>47</v>
      </c>
      <c r="AH31" s="4">
        <f t="shared" si="12"/>
        <v>90</v>
      </c>
      <c r="AI31" s="4">
        <f t="shared" si="12"/>
        <v>90</v>
      </c>
    </row>
    <row r="32" spans="1:35" ht="12.75" x14ac:dyDescent="0.2">
      <c r="B32" s="1"/>
      <c r="C32" s="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ht="12.75" x14ac:dyDescent="0.2">
      <c r="A33" s="11" t="s">
        <v>39</v>
      </c>
      <c r="B33" s="13" t="s">
        <v>8</v>
      </c>
      <c r="C33" s="1">
        <f>AVERAGE(C28:C29)</f>
        <v>64</v>
      </c>
      <c r="D33" s="3">
        <f t="shared" ref="D33:I33" si="13">AVERAGE(D28:D29)</f>
        <v>66.5</v>
      </c>
      <c r="E33" s="3">
        <f t="shared" si="13"/>
        <v>76.5</v>
      </c>
      <c r="F33" s="3">
        <f t="shared" si="13"/>
        <v>64.5</v>
      </c>
      <c r="G33" s="3">
        <f t="shared" si="13"/>
        <v>70.5</v>
      </c>
      <c r="H33" s="3">
        <f t="shared" si="13"/>
        <v>57.5</v>
      </c>
      <c r="I33" s="3">
        <f t="shared" si="13"/>
        <v>61.5</v>
      </c>
      <c r="J33" s="3">
        <f t="shared" ref="J33:S33" si="14">AVERAGE(J28:J29)</f>
        <v>59.5</v>
      </c>
      <c r="K33" s="3">
        <f t="shared" si="14"/>
        <v>56</v>
      </c>
      <c r="L33" s="3">
        <f t="shared" si="14"/>
        <v>51</v>
      </c>
      <c r="M33" s="3">
        <f t="shared" si="14"/>
        <v>55</v>
      </c>
      <c r="N33" s="3">
        <f t="shared" si="14"/>
        <v>59</v>
      </c>
      <c r="O33" s="3">
        <f t="shared" si="14"/>
        <v>47.5</v>
      </c>
      <c r="P33" s="3">
        <f t="shared" si="14"/>
        <v>57</v>
      </c>
      <c r="Q33" s="3">
        <f t="shared" si="14"/>
        <v>45</v>
      </c>
      <c r="R33" s="3">
        <f t="shared" si="14"/>
        <v>49.5</v>
      </c>
      <c r="S33" s="3">
        <f t="shared" si="14"/>
        <v>47.5</v>
      </c>
      <c r="T33" s="3">
        <f t="shared" ref="T33:Z33" si="15">AVERAGE(T28:T29)</f>
        <v>41.5</v>
      </c>
      <c r="U33" s="3">
        <f t="shared" si="15"/>
        <v>52.5</v>
      </c>
      <c r="V33" s="3">
        <f t="shared" si="15"/>
        <v>36</v>
      </c>
      <c r="W33" s="3">
        <f t="shared" si="15"/>
        <v>37.5</v>
      </c>
      <c r="X33" s="3">
        <f t="shared" si="15"/>
        <v>38.5</v>
      </c>
      <c r="Y33" s="3">
        <f t="shared" si="15"/>
        <v>44.5</v>
      </c>
      <c r="Z33" s="3">
        <f t="shared" si="15"/>
        <v>45</v>
      </c>
      <c r="AA33" s="42">
        <f t="shared" ref="AA33:AI33" si="16">AVERAGE(AA28:AA29)</f>
        <v>46.5</v>
      </c>
      <c r="AB33" s="42">
        <f t="shared" si="16"/>
        <v>45</v>
      </c>
      <c r="AC33" s="42">
        <f t="shared" si="16"/>
        <v>53.5</v>
      </c>
      <c r="AD33" s="42">
        <f t="shared" si="16"/>
        <v>46</v>
      </c>
      <c r="AE33" s="42">
        <f t="shared" si="16"/>
        <v>49</v>
      </c>
      <c r="AF33" s="42">
        <f t="shared" si="16"/>
        <v>44.5</v>
      </c>
      <c r="AG33" s="42">
        <f t="shared" si="16"/>
        <v>48</v>
      </c>
      <c r="AH33" s="42">
        <f t="shared" si="16"/>
        <v>90</v>
      </c>
      <c r="AI33" s="42">
        <f t="shared" si="16"/>
        <v>90</v>
      </c>
    </row>
    <row r="34" spans="1:35" ht="12.75" x14ac:dyDescent="0.2">
      <c r="A34" s="11"/>
      <c r="B34" s="13" t="s">
        <v>6</v>
      </c>
      <c r="C34" s="1">
        <f>AVERAGE(C30:C31)</f>
        <v>48</v>
      </c>
      <c r="D34" s="3">
        <f t="shared" ref="D34:I34" si="17">AVERAGE(D30:D31)</f>
        <v>56</v>
      </c>
      <c r="E34" s="3">
        <f t="shared" si="17"/>
        <v>55</v>
      </c>
      <c r="F34" s="3">
        <f t="shared" si="17"/>
        <v>51</v>
      </c>
      <c r="G34" s="3">
        <f t="shared" si="17"/>
        <v>51</v>
      </c>
      <c r="H34" s="3">
        <f t="shared" si="17"/>
        <v>51</v>
      </c>
      <c r="I34" s="3">
        <f t="shared" si="17"/>
        <v>56.5</v>
      </c>
      <c r="J34" s="3">
        <f t="shared" ref="J34:S34" si="18">AVERAGE(J30:J31)</f>
        <v>49</v>
      </c>
      <c r="K34" s="3">
        <f t="shared" si="18"/>
        <v>51.5</v>
      </c>
      <c r="L34" s="3">
        <f t="shared" si="18"/>
        <v>36.5</v>
      </c>
      <c r="M34" s="3">
        <f t="shared" si="18"/>
        <v>57</v>
      </c>
      <c r="N34" s="3">
        <f t="shared" si="18"/>
        <v>50.5</v>
      </c>
      <c r="O34" s="3">
        <f t="shared" si="18"/>
        <v>49.5</v>
      </c>
      <c r="P34" s="3">
        <f t="shared" si="18"/>
        <v>47.5</v>
      </c>
      <c r="Q34" s="3">
        <f t="shared" si="18"/>
        <v>42</v>
      </c>
      <c r="R34" s="3">
        <f t="shared" si="18"/>
        <v>44.5</v>
      </c>
      <c r="S34" s="3">
        <f t="shared" si="18"/>
        <v>42</v>
      </c>
      <c r="T34" s="3">
        <f t="shared" ref="T34:Z34" si="19">AVERAGE(T30:T31)</f>
        <v>49.5</v>
      </c>
      <c r="U34" s="3">
        <f t="shared" si="19"/>
        <v>58</v>
      </c>
      <c r="V34" s="3">
        <f t="shared" si="19"/>
        <v>68</v>
      </c>
      <c r="W34" s="3">
        <f t="shared" si="19"/>
        <v>58.5</v>
      </c>
      <c r="X34" s="3">
        <f t="shared" si="19"/>
        <v>61</v>
      </c>
      <c r="Y34" s="3">
        <f t="shared" si="19"/>
        <v>62.5</v>
      </c>
      <c r="Z34" s="3">
        <f t="shared" si="19"/>
        <v>51.5</v>
      </c>
      <c r="AA34" s="42">
        <f t="shared" ref="AA34:AI34" si="20">AVERAGE(AA30:AA31)</f>
        <v>60</v>
      </c>
      <c r="AB34" s="42">
        <f t="shared" si="20"/>
        <v>40</v>
      </c>
      <c r="AC34" s="42">
        <f t="shared" si="20"/>
        <v>59.5</v>
      </c>
      <c r="AD34" s="42">
        <f t="shared" si="20"/>
        <v>46.5</v>
      </c>
      <c r="AE34" s="42">
        <f t="shared" si="20"/>
        <v>45</v>
      </c>
      <c r="AF34" s="42">
        <f t="shared" si="20"/>
        <v>47.5</v>
      </c>
      <c r="AG34" s="42">
        <f t="shared" si="20"/>
        <v>46.5</v>
      </c>
      <c r="AH34" s="42">
        <f t="shared" si="20"/>
        <v>90</v>
      </c>
      <c r="AI34" s="42">
        <f t="shared" si="20"/>
        <v>90</v>
      </c>
    </row>
    <row r="35" spans="1:35" ht="12.75" x14ac:dyDescent="0.2">
      <c r="B35" s="1"/>
      <c r="C35" s="1"/>
    </row>
    <row r="36" spans="1:35" ht="12.75" x14ac:dyDescent="0.2">
      <c r="B36" s="1"/>
      <c r="C36" s="1"/>
    </row>
    <row r="37" spans="1:35" ht="12.75" x14ac:dyDescent="0.2">
      <c r="B37" s="1"/>
      <c r="C37" s="1"/>
    </row>
    <row r="38" spans="1:35" ht="12.75" x14ac:dyDescent="0.2">
      <c r="B38" s="1"/>
      <c r="C38" s="1"/>
    </row>
    <row r="39" spans="1:35" ht="12.75" x14ac:dyDescent="0.2">
      <c r="B39" s="1"/>
      <c r="C39" s="1"/>
    </row>
    <row r="40" spans="1:35" ht="12.75" x14ac:dyDescent="0.2">
      <c r="B40" s="1"/>
      <c r="C40" s="1"/>
    </row>
    <row r="41" spans="1:35" ht="12.75" x14ac:dyDescent="0.2">
      <c r="B41" s="1"/>
      <c r="C41" s="1"/>
    </row>
    <row r="42" spans="1:35" ht="12.75" x14ac:dyDescent="0.2">
      <c r="B42" s="1"/>
      <c r="C42" s="1"/>
    </row>
    <row r="43" spans="1:35" ht="12.75" x14ac:dyDescent="0.2">
      <c r="B43" s="1"/>
      <c r="C43" s="1"/>
    </row>
    <row r="44" spans="1:35" ht="12.75" x14ac:dyDescent="0.2">
      <c r="B44" s="1"/>
      <c r="C44" s="1"/>
    </row>
    <row r="45" spans="1:35" ht="12.75" x14ac:dyDescent="0.2">
      <c r="B45" s="1"/>
      <c r="C45" s="1"/>
    </row>
    <row r="46" spans="1:35" ht="12.75" x14ac:dyDescent="0.2">
      <c r="B46" s="1"/>
      <c r="C46" s="1"/>
    </row>
    <row r="47" spans="1:35" ht="12.75" x14ac:dyDescent="0.2">
      <c r="B47" s="1"/>
      <c r="C47" s="1"/>
    </row>
    <row r="48" spans="1:35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tabSelected="1" workbookViewId="0">
      <pane ySplit="495" topLeftCell="A84" activePane="bottomLeft"/>
      <selection activeCell="E2" sqref="E2"/>
      <selection pane="bottomLeft" activeCell="E42" sqref="E42:E129"/>
    </sheetView>
  </sheetViews>
  <sheetFormatPr defaultRowHeight="12.75" x14ac:dyDescent="0.2"/>
  <cols>
    <col min="1" max="1" width="19.85546875" customWidth="1"/>
    <col min="2" max="2" width="44.5703125" customWidth="1"/>
    <col min="5" max="5" width="12" style="41" customWidth="1"/>
    <col min="9" max="10" width="14" bestFit="1" customWidth="1"/>
  </cols>
  <sheetData>
    <row r="1" spans="1:25" ht="15" x14ac:dyDescent="0.25">
      <c r="A1" s="36" t="s">
        <v>86</v>
      </c>
      <c r="B1" s="36" t="s">
        <v>40</v>
      </c>
      <c r="C1" s="36" t="s">
        <v>41</v>
      </c>
      <c r="D1" s="36" t="s">
        <v>42</v>
      </c>
      <c r="E1" s="49" t="s">
        <v>470</v>
      </c>
      <c r="F1" s="36" t="s">
        <v>87</v>
      </c>
      <c r="G1" s="36" t="s">
        <v>232</v>
      </c>
      <c r="H1" s="36" t="s">
        <v>43</v>
      </c>
      <c r="I1" s="36" t="s">
        <v>88</v>
      </c>
      <c r="J1" s="36" t="s">
        <v>89</v>
      </c>
      <c r="K1" s="36" t="s">
        <v>90</v>
      </c>
      <c r="L1" s="36" t="s">
        <v>91</v>
      </c>
      <c r="M1" s="36" t="s">
        <v>150</v>
      </c>
      <c r="N1" s="36" t="s">
        <v>137</v>
      </c>
      <c r="O1" s="36" t="s">
        <v>92</v>
      </c>
      <c r="P1" s="36" t="s">
        <v>93</v>
      </c>
      <c r="Q1" s="36" t="s">
        <v>449</v>
      </c>
      <c r="R1" s="36" t="s">
        <v>450</v>
      </c>
      <c r="S1" s="60" t="s">
        <v>451</v>
      </c>
      <c r="T1" s="60" t="s">
        <v>452</v>
      </c>
      <c r="U1" s="60" t="s">
        <v>453</v>
      </c>
      <c r="V1" s="60" t="s">
        <v>454</v>
      </c>
      <c r="W1" s="62" t="s">
        <v>456</v>
      </c>
      <c r="X1" s="61" t="s">
        <v>455</v>
      </c>
      <c r="Y1" s="63" t="s">
        <v>457</v>
      </c>
    </row>
    <row r="2" spans="1:25" x14ac:dyDescent="0.2">
      <c r="A2" s="36" t="s">
        <v>94</v>
      </c>
      <c r="B2" s="36" t="s">
        <v>99</v>
      </c>
      <c r="C2" s="36" t="s">
        <v>71</v>
      </c>
      <c r="D2" s="36" t="s">
        <v>217</v>
      </c>
      <c r="E2" s="49" t="s">
        <v>458</v>
      </c>
      <c r="F2" s="36">
        <v>1</v>
      </c>
      <c r="G2" s="36" t="s">
        <v>233</v>
      </c>
      <c r="H2" s="36">
        <v>171016</v>
      </c>
      <c r="I2" s="36" t="s">
        <v>34</v>
      </c>
      <c r="J2" s="36" t="s">
        <v>34</v>
      </c>
      <c r="K2" s="36">
        <v>534</v>
      </c>
      <c r="L2" s="36">
        <v>213</v>
      </c>
      <c r="M2" s="36">
        <v>747</v>
      </c>
      <c r="N2" s="36"/>
      <c r="O2" s="36">
        <v>3</v>
      </c>
      <c r="P2" s="36">
        <v>2</v>
      </c>
      <c r="Q2" s="36" t="s">
        <v>95</v>
      </c>
      <c r="R2" s="36" t="s">
        <v>96</v>
      </c>
      <c r="S2" s="36" t="s">
        <v>223</v>
      </c>
      <c r="T2" s="36" t="s">
        <v>224</v>
      </c>
      <c r="U2" s="36" t="s">
        <v>225</v>
      </c>
      <c r="V2" s="36" t="s">
        <v>226</v>
      </c>
      <c r="W2" s="36">
        <v>0</v>
      </c>
      <c r="X2" s="49">
        <v>1</v>
      </c>
      <c r="Y2">
        <v>0</v>
      </c>
    </row>
    <row r="3" spans="1:25" x14ac:dyDescent="0.2">
      <c r="A3" s="36" t="s">
        <v>94</v>
      </c>
      <c r="B3" s="36" t="s">
        <v>105</v>
      </c>
      <c r="C3" s="36" t="s">
        <v>72</v>
      </c>
      <c r="D3" s="36" t="s">
        <v>217</v>
      </c>
      <c r="E3" s="49" t="s">
        <v>458</v>
      </c>
      <c r="F3" s="36">
        <v>2</v>
      </c>
      <c r="G3" s="36" t="s">
        <v>233</v>
      </c>
      <c r="H3" s="36">
        <v>171016</v>
      </c>
      <c r="I3" s="36" t="s">
        <v>34</v>
      </c>
      <c r="J3" s="36" t="s">
        <v>34</v>
      </c>
      <c r="K3" s="36">
        <v>304</v>
      </c>
      <c r="L3" s="36">
        <v>856</v>
      </c>
      <c r="M3" s="36">
        <v>1160</v>
      </c>
      <c r="N3" s="36"/>
      <c r="O3" s="36">
        <v>2</v>
      </c>
      <c r="P3" s="36">
        <v>6</v>
      </c>
      <c r="Q3" s="36" t="s">
        <v>97</v>
      </c>
      <c r="R3" s="36" t="s">
        <v>98</v>
      </c>
      <c r="S3" s="36" t="s">
        <v>227</v>
      </c>
      <c r="T3" s="36" t="s">
        <v>228</v>
      </c>
      <c r="U3" s="36" t="s">
        <v>229</v>
      </c>
      <c r="V3" s="36" t="s">
        <v>230</v>
      </c>
      <c r="W3" s="36">
        <v>0</v>
      </c>
      <c r="X3" s="49">
        <v>1</v>
      </c>
      <c r="Y3">
        <v>0</v>
      </c>
    </row>
    <row r="4" spans="1:25" x14ac:dyDescent="0.2">
      <c r="A4" s="36" t="s">
        <v>104</v>
      </c>
      <c r="B4" s="36" t="s">
        <v>106</v>
      </c>
      <c r="C4" s="36" t="s">
        <v>73</v>
      </c>
      <c r="D4" s="36" t="s">
        <v>217</v>
      </c>
      <c r="E4" s="49" t="s">
        <v>458</v>
      </c>
      <c r="F4" s="36">
        <v>1</v>
      </c>
      <c r="G4" s="36" t="s">
        <v>233</v>
      </c>
      <c r="H4" s="36">
        <v>171016</v>
      </c>
      <c r="I4" s="36" t="s">
        <v>34</v>
      </c>
      <c r="J4" s="36" t="s">
        <v>34</v>
      </c>
      <c r="K4" s="36">
        <v>362</v>
      </c>
      <c r="L4" s="36">
        <v>1</v>
      </c>
      <c r="M4" s="36">
        <v>363</v>
      </c>
      <c r="N4" s="36"/>
      <c r="O4" s="36"/>
      <c r="P4" s="36"/>
      <c r="Q4" s="36" t="s">
        <v>95</v>
      </c>
      <c r="R4" s="36" t="s">
        <v>96</v>
      </c>
      <c r="S4" s="36" t="s">
        <v>223</v>
      </c>
      <c r="T4" s="36" t="s">
        <v>224</v>
      </c>
      <c r="U4" s="36" t="s">
        <v>225</v>
      </c>
      <c r="V4" s="36" t="s">
        <v>226</v>
      </c>
      <c r="W4" s="36">
        <v>0</v>
      </c>
      <c r="X4" s="36">
        <v>1</v>
      </c>
      <c r="Y4" s="41">
        <v>0</v>
      </c>
    </row>
    <row r="5" spans="1:25" x14ac:dyDescent="0.2">
      <c r="A5" s="36" t="s">
        <v>104</v>
      </c>
      <c r="B5" s="36" t="s">
        <v>107</v>
      </c>
      <c r="C5" s="36" t="s">
        <v>74</v>
      </c>
      <c r="D5" s="36" t="s">
        <v>217</v>
      </c>
      <c r="E5" s="49" t="s">
        <v>458</v>
      </c>
      <c r="F5" s="36">
        <v>2</v>
      </c>
      <c r="G5" s="36" t="s">
        <v>233</v>
      </c>
      <c r="H5" s="36">
        <v>171016</v>
      </c>
      <c r="I5" s="36" t="s">
        <v>34</v>
      </c>
      <c r="J5" s="36" t="s">
        <v>34</v>
      </c>
      <c r="K5" s="36">
        <v>181</v>
      </c>
      <c r="L5" s="36">
        <v>540</v>
      </c>
      <c r="M5" s="36">
        <v>721</v>
      </c>
      <c r="N5" s="36"/>
      <c r="O5" s="36">
        <v>3</v>
      </c>
      <c r="P5" s="36"/>
      <c r="Q5" s="36" t="s">
        <v>97</v>
      </c>
      <c r="R5" s="36" t="s">
        <v>98</v>
      </c>
      <c r="S5" s="36" t="s">
        <v>227</v>
      </c>
      <c r="T5" s="36" t="s">
        <v>228</v>
      </c>
      <c r="U5" s="36" t="s">
        <v>229</v>
      </c>
      <c r="V5" s="36" t="s">
        <v>230</v>
      </c>
      <c r="W5" s="36">
        <v>0</v>
      </c>
      <c r="X5" s="36">
        <v>1</v>
      </c>
      <c r="Y5" s="41">
        <v>0</v>
      </c>
    </row>
    <row r="6" spans="1:25" x14ac:dyDescent="0.2">
      <c r="A6" s="36" t="s">
        <v>103</v>
      </c>
      <c r="B6" s="36" t="s">
        <v>108</v>
      </c>
      <c r="C6" s="36" t="s">
        <v>75</v>
      </c>
      <c r="D6" s="36" t="s">
        <v>217</v>
      </c>
      <c r="E6" s="49" t="s">
        <v>458</v>
      </c>
      <c r="F6" s="36">
        <v>1</v>
      </c>
      <c r="G6" s="36" t="s">
        <v>234</v>
      </c>
      <c r="H6" s="36">
        <v>171016</v>
      </c>
      <c r="I6" s="36" t="s">
        <v>34</v>
      </c>
      <c r="J6" s="36" t="s">
        <v>34</v>
      </c>
      <c r="K6" s="36">
        <v>436</v>
      </c>
      <c r="L6" s="36">
        <v>20</v>
      </c>
      <c r="M6" s="36">
        <v>456</v>
      </c>
      <c r="N6" s="36"/>
      <c r="O6" s="36">
        <v>4</v>
      </c>
      <c r="P6" s="36">
        <v>3</v>
      </c>
      <c r="Q6" s="36" t="s">
        <v>95</v>
      </c>
      <c r="R6" s="36" t="s">
        <v>96</v>
      </c>
      <c r="S6" s="36" t="s">
        <v>223</v>
      </c>
      <c r="T6" s="36" t="s">
        <v>224</v>
      </c>
      <c r="U6" s="36" t="s">
        <v>225</v>
      </c>
      <c r="V6" s="36" t="s">
        <v>226</v>
      </c>
      <c r="W6" s="36">
        <v>0</v>
      </c>
      <c r="X6" s="49">
        <v>1</v>
      </c>
      <c r="Y6" s="41">
        <v>0</v>
      </c>
    </row>
    <row r="7" spans="1:25" x14ac:dyDescent="0.2">
      <c r="A7" s="36" t="s">
        <v>103</v>
      </c>
      <c r="B7" s="36" t="s">
        <v>109</v>
      </c>
      <c r="C7" s="36" t="s">
        <v>76</v>
      </c>
      <c r="D7" s="36" t="s">
        <v>217</v>
      </c>
      <c r="E7" s="49" t="s">
        <v>458</v>
      </c>
      <c r="F7" s="36">
        <v>2</v>
      </c>
      <c r="G7" s="36" t="s">
        <v>234</v>
      </c>
      <c r="H7" s="36">
        <v>171016</v>
      </c>
      <c r="I7" s="36" t="s">
        <v>34</v>
      </c>
      <c r="J7" s="36" t="s">
        <v>34</v>
      </c>
      <c r="K7" s="36">
        <v>0</v>
      </c>
      <c r="L7" s="36">
        <v>378</v>
      </c>
      <c r="M7" s="36">
        <v>378</v>
      </c>
      <c r="N7" s="36"/>
      <c r="O7" s="36">
        <v>0</v>
      </c>
      <c r="P7" s="36"/>
      <c r="Q7" s="36" t="s">
        <v>97</v>
      </c>
      <c r="R7" s="36" t="s">
        <v>98</v>
      </c>
      <c r="S7" s="36" t="s">
        <v>227</v>
      </c>
      <c r="T7" s="36" t="s">
        <v>228</v>
      </c>
      <c r="U7" s="36" t="s">
        <v>229</v>
      </c>
      <c r="V7" s="36" t="s">
        <v>230</v>
      </c>
      <c r="W7" s="36">
        <v>0</v>
      </c>
      <c r="X7" s="49">
        <v>1</v>
      </c>
      <c r="Y7" s="41">
        <v>0</v>
      </c>
    </row>
    <row r="8" spans="1:25" x14ac:dyDescent="0.2">
      <c r="A8" s="36"/>
      <c r="B8" s="36" t="s">
        <v>110</v>
      </c>
      <c r="C8" s="36" t="s">
        <v>77</v>
      </c>
      <c r="D8" s="36" t="s">
        <v>217</v>
      </c>
      <c r="E8" s="49" t="s">
        <v>458</v>
      </c>
      <c r="F8" s="36">
        <v>1</v>
      </c>
      <c r="G8" s="36" t="s">
        <v>234</v>
      </c>
      <c r="H8" s="36">
        <v>171016</v>
      </c>
      <c r="I8" s="36" t="s">
        <v>34</v>
      </c>
      <c r="J8" s="36" t="s">
        <v>34</v>
      </c>
      <c r="K8" s="36">
        <v>868</v>
      </c>
      <c r="L8" s="36">
        <v>44</v>
      </c>
      <c r="M8" s="36">
        <v>912</v>
      </c>
      <c r="N8" s="36"/>
      <c r="O8" s="36">
        <v>6</v>
      </c>
      <c r="P8" s="36">
        <v>2</v>
      </c>
      <c r="Q8" s="36" t="s">
        <v>95</v>
      </c>
      <c r="R8" s="36" t="s">
        <v>96</v>
      </c>
      <c r="S8" s="36" t="s">
        <v>223</v>
      </c>
      <c r="T8" s="36" t="s">
        <v>224</v>
      </c>
      <c r="U8" s="36" t="s">
        <v>225</v>
      </c>
      <c r="V8" s="36" t="s">
        <v>226</v>
      </c>
      <c r="W8" s="36">
        <v>0</v>
      </c>
      <c r="X8" s="49">
        <v>1</v>
      </c>
      <c r="Y8" s="41">
        <v>0</v>
      </c>
    </row>
    <row r="9" spans="1:25" x14ac:dyDescent="0.2">
      <c r="A9" s="36"/>
      <c r="B9" s="36" t="s">
        <v>111</v>
      </c>
      <c r="C9" s="36" t="s">
        <v>78</v>
      </c>
      <c r="D9" s="36" t="s">
        <v>217</v>
      </c>
      <c r="E9" s="49" t="s">
        <v>458</v>
      </c>
      <c r="F9" s="36">
        <v>2</v>
      </c>
      <c r="G9" s="36" t="s">
        <v>234</v>
      </c>
      <c r="H9" s="36">
        <v>171016</v>
      </c>
      <c r="I9" s="36" t="s">
        <v>34</v>
      </c>
      <c r="J9" s="36" t="s">
        <v>34</v>
      </c>
      <c r="K9" s="36">
        <v>367</v>
      </c>
      <c r="L9" s="36">
        <v>498</v>
      </c>
      <c r="M9" s="36">
        <v>865</v>
      </c>
      <c r="N9" s="36"/>
      <c r="O9" s="36">
        <v>3</v>
      </c>
      <c r="P9" s="36">
        <v>3</v>
      </c>
      <c r="Q9" s="36" t="s">
        <v>97</v>
      </c>
      <c r="R9" s="36" t="s">
        <v>98</v>
      </c>
      <c r="S9" s="36" t="s">
        <v>227</v>
      </c>
      <c r="T9" s="36" t="s">
        <v>228</v>
      </c>
      <c r="U9" s="36" t="s">
        <v>229</v>
      </c>
      <c r="V9" s="36" t="s">
        <v>230</v>
      </c>
      <c r="W9" s="36">
        <v>0</v>
      </c>
      <c r="X9" s="49">
        <v>1</v>
      </c>
      <c r="Y9" s="41">
        <v>0</v>
      </c>
    </row>
    <row r="10" spans="1:25" x14ac:dyDescent="0.2">
      <c r="A10" s="36" t="s">
        <v>122</v>
      </c>
      <c r="B10" s="36" t="s">
        <v>116</v>
      </c>
      <c r="C10" s="36" t="s">
        <v>71</v>
      </c>
      <c r="D10" s="36" t="s">
        <v>218</v>
      </c>
      <c r="E10" s="49" t="s">
        <v>458</v>
      </c>
      <c r="F10" s="36">
        <v>1</v>
      </c>
      <c r="G10" s="36" t="s">
        <v>233</v>
      </c>
      <c r="H10" s="36">
        <v>171017</v>
      </c>
      <c r="I10" s="36" t="s">
        <v>34</v>
      </c>
      <c r="J10" s="36" t="s">
        <v>34</v>
      </c>
      <c r="K10" s="36">
        <v>88</v>
      </c>
      <c r="L10" s="36">
        <v>127</v>
      </c>
      <c r="M10" s="36">
        <v>215</v>
      </c>
      <c r="N10" s="36"/>
      <c r="O10" s="36">
        <v>1</v>
      </c>
      <c r="P10" s="36">
        <v>4</v>
      </c>
      <c r="Q10" s="36" t="s">
        <v>95</v>
      </c>
      <c r="R10" s="36" t="s">
        <v>96</v>
      </c>
      <c r="S10" s="36" t="s">
        <v>223</v>
      </c>
      <c r="T10" s="36" t="s">
        <v>224</v>
      </c>
      <c r="U10" s="36" t="s">
        <v>225</v>
      </c>
      <c r="V10" s="36" t="s">
        <v>226</v>
      </c>
      <c r="W10" s="36">
        <v>0</v>
      </c>
      <c r="X10" s="49">
        <v>1</v>
      </c>
      <c r="Y10" s="41">
        <v>0</v>
      </c>
    </row>
    <row r="11" spans="1:25" x14ac:dyDescent="0.2">
      <c r="A11" s="36" t="s">
        <v>122</v>
      </c>
      <c r="B11" s="36" t="s">
        <v>117</v>
      </c>
      <c r="C11" s="36" t="s">
        <v>72</v>
      </c>
      <c r="D11" s="36" t="s">
        <v>218</v>
      </c>
      <c r="E11" s="49" t="s">
        <v>458</v>
      </c>
      <c r="F11" s="36">
        <v>2</v>
      </c>
      <c r="G11" s="36" t="s">
        <v>233</v>
      </c>
      <c r="H11" s="36">
        <v>171017</v>
      </c>
      <c r="I11" s="36" t="s">
        <v>34</v>
      </c>
      <c r="J11" s="36" t="s">
        <v>34</v>
      </c>
      <c r="K11" s="36">
        <v>432</v>
      </c>
      <c r="L11" s="36">
        <v>435</v>
      </c>
      <c r="M11" s="36">
        <v>867</v>
      </c>
      <c r="N11" s="36"/>
      <c r="O11" s="36">
        <v>9</v>
      </c>
      <c r="P11" s="36">
        <v>4</v>
      </c>
      <c r="Q11" s="36" t="s">
        <v>97</v>
      </c>
      <c r="R11" s="36" t="s">
        <v>98</v>
      </c>
      <c r="S11" s="36" t="s">
        <v>227</v>
      </c>
      <c r="T11" s="36" t="s">
        <v>228</v>
      </c>
      <c r="U11" s="36" t="s">
        <v>229</v>
      </c>
      <c r="V11" s="36" t="s">
        <v>230</v>
      </c>
      <c r="W11" s="36">
        <v>0</v>
      </c>
      <c r="X11" s="49">
        <v>1</v>
      </c>
      <c r="Y11" s="41">
        <v>0</v>
      </c>
    </row>
    <row r="12" spans="1:25" x14ac:dyDescent="0.2">
      <c r="A12" s="36" t="s">
        <v>123</v>
      </c>
      <c r="B12" s="36" t="s">
        <v>118</v>
      </c>
      <c r="C12" s="36" t="s">
        <v>73</v>
      </c>
      <c r="D12" s="36" t="s">
        <v>218</v>
      </c>
      <c r="E12" s="49" t="s">
        <v>458</v>
      </c>
      <c r="F12" s="36">
        <v>1</v>
      </c>
      <c r="G12" s="36" t="s">
        <v>233</v>
      </c>
      <c r="H12" s="36">
        <v>171017</v>
      </c>
      <c r="I12" s="36" t="s">
        <v>34</v>
      </c>
      <c r="J12" s="36" t="s">
        <v>34</v>
      </c>
      <c r="K12" s="36">
        <v>356</v>
      </c>
      <c r="L12" s="36">
        <v>1449</v>
      </c>
      <c r="M12" s="36">
        <v>1805</v>
      </c>
      <c r="N12" s="36"/>
      <c r="O12" s="36">
        <v>3</v>
      </c>
      <c r="P12" s="36">
        <v>10</v>
      </c>
      <c r="Q12" s="36" t="s">
        <v>95</v>
      </c>
      <c r="R12" s="36" t="s">
        <v>96</v>
      </c>
      <c r="S12" s="36" t="s">
        <v>223</v>
      </c>
      <c r="T12" s="36" t="s">
        <v>224</v>
      </c>
      <c r="U12" s="36" t="s">
        <v>225</v>
      </c>
      <c r="V12" s="36" t="s">
        <v>226</v>
      </c>
      <c r="W12" s="36">
        <v>0</v>
      </c>
      <c r="X12" s="49">
        <v>1</v>
      </c>
      <c r="Y12" s="41">
        <v>0</v>
      </c>
    </row>
    <row r="13" spans="1:25" x14ac:dyDescent="0.2">
      <c r="A13" s="36" t="s">
        <v>123</v>
      </c>
      <c r="B13" s="36" t="s">
        <v>119</v>
      </c>
      <c r="C13" s="36" t="s">
        <v>74</v>
      </c>
      <c r="D13" s="36" t="s">
        <v>218</v>
      </c>
      <c r="E13" s="49" t="s">
        <v>458</v>
      </c>
      <c r="F13" s="36">
        <v>2</v>
      </c>
      <c r="G13" s="36" t="s">
        <v>233</v>
      </c>
      <c r="H13" s="36">
        <v>171017</v>
      </c>
      <c r="I13" s="36" t="s">
        <v>34</v>
      </c>
      <c r="J13" s="36" t="s">
        <v>34</v>
      </c>
      <c r="K13" s="36">
        <v>1183</v>
      </c>
      <c r="L13" s="36">
        <v>734</v>
      </c>
      <c r="M13" s="36">
        <v>1917</v>
      </c>
      <c r="N13" s="36"/>
      <c r="O13" s="36">
        <v>6</v>
      </c>
      <c r="P13" s="36">
        <v>5</v>
      </c>
      <c r="Q13" s="36" t="s">
        <v>97</v>
      </c>
      <c r="R13" s="36" t="s">
        <v>98</v>
      </c>
      <c r="S13" s="36" t="s">
        <v>227</v>
      </c>
      <c r="T13" s="36" t="s">
        <v>228</v>
      </c>
      <c r="U13" s="36" t="s">
        <v>229</v>
      </c>
      <c r="V13" s="36" t="s">
        <v>230</v>
      </c>
      <c r="W13" s="36">
        <v>0</v>
      </c>
      <c r="X13" s="49">
        <v>1</v>
      </c>
      <c r="Y13" s="41">
        <v>0</v>
      </c>
    </row>
    <row r="14" spans="1:25" x14ac:dyDescent="0.2">
      <c r="A14" s="36" t="s">
        <v>124</v>
      </c>
      <c r="B14" s="36" t="s">
        <v>120</v>
      </c>
      <c r="C14" s="36" t="s">
        <v>75</v>
      </c>
      <c r="D14" s="36" t="s">
        <v>218</v>
      </c>
      <c r="E14" s="49" t="s">
        <v>458</v>
      </c>
      <c r="F14" s="36">
        <v>1</v>
      </c>
      <c r="G14" s="36" t="s">
        <v>234</v>
      </c>
      <c r="H14" s="36">
        <v>171017</v>
      </c>
      <c r="I14" s="36" t="s">
        <v>34</v>
      </c>
      <c r="J14" s="36" t="s">
        <v>34</v>
      </c>
      <c r="K14" s="36">
        <v>413</v>
      </c>
      <c r="L14" s="36">
        <v>118</v>
      </c>
      <c r="M14" s="36">
        <v>531</v>
      </c>
      <c r="N14" s="36"/>
      <c r="O14" s="36">
        <v>4</v>
      </c>
      <c r="P14" s="36">
        <v>2</v>
      </c>
      <c r="Q14" s="36" t="s">
        <v>95</v>
      </c>
      <c r="R14" s="36" t="s">
        <v>96</v>
      </c>
      <c r="S14" s="36" t="s">
        <v>223</v>
      </c>
      <c r="T14" s="36" t="s">
        <v>224</v>
      </c>
      <c r="U14" s="36" t="s">
        <v>225</v>
      </c>
      <c r="V14" s="36" t="s">
        <v>226</v>
      </c>
      <c r="W14" s="36">
        <v>0</v>
      </c>
      <c r="X14" s="49">
        <v>1</v>
      </c>
      <c r="Y14" s="41">
        <v>0</v>
      </c>
    </row>
    <row r="15" spans="1:25" x14ac:dyDescent="0.2">
      <c r="A15" s="36" t="s">
        <v>124</v>
      </c>
      <c r="B15" s="36" t="s">
        <v>121</v>
      </c>
      <c r="C15" s="36" t="s">
        <v>76</v>
      </c>
      <c r="D15" s="36" t="s">
        <v>218</v>
      </c>
      <c r="E15" s="49" t="s">
        <v>458</v>
      </c>
      <c r="F15" s="36">
        <v>2</v>
      </c>
      <c r="G15" s="36" t="s">
        <v>234</v>
      </c>
      <c r="H15" s="36">
        <v>171017</v>
      </c>
      <c r="I15" s="36" t="s">
        <v>34</v>
      </c>
      <c r="J15" s="36" t="s">
        <v>34</v>
      </c>
      <c r="K15" s="36">
        <v>818</v>
      </c>
      <c r="L15" s="36">
        <v>571</v>
      </c>
      <c r="M15" s="36">
        <v>1389</v>
      </c>
      <c r="N15" s="36"/>
      <c r="O15" s="36">
        <v>4</v>
      </c>
      <c r="P15" s="36">
        <v>3</v>
      </c>
      <c r="Q15" s="36" t="s">
        <v>97</v>
      </c>
      <c r="R15" s="36" t="s">
        <v>98</v>
      </c>
      <c r="S15" s="36" t="s">
        <v>227</v>
      </c>
      <c r="T15" s="36" t="s">
        <v>228</v>
      </c>
      <c r="U15" s="36" t="s">
        <v>229</v>
      </c>
      <c r="V15" s="36" t="s">
        <v>230</v>
      </c>
      <c r="W15" s="36">
        <v>0</v>
      </c>
      <c r="X15" s="49">
        <v>1</v>
      </c>
      <c r="Y15" s="41">
        <v>0</v>
      </c>
    </row>
    <row r="16" spans="1:25" x14ac:dyDescent="0.2">
      <c r="A16" s="36" t="s">
        <v>125</v>
      </c>
      <c r="B16" s="36" t="s">
        <v>129</v>
      </c>
      <c r="C16" s="36" t="s">
        <v>77</v>
      </c>
      <c r="D16" s="36" t="s">
        <v>218</v>
      </c>
      <c r="E16" s="49" t="s">
        <v>458</v>
      </c>
      <c r="F16" s="36">
        <v>1</v>
      </c>
      <c r="G16" s="36" t="s">
        <v>234</v>
      </c>
      <c r="H16" s="36">
        <v>171017</v>
      </c>
      <c r="I16" s="36" t="s">
        <v>34</v>
      </c>
      <c r="J16" s="36" t="s">
        <v>34</v>
      </c>
      <c r="K16" s="36">
        <v>0</v>
      </c>
      <c r="L16" s="36">
        <v>0</v>
      </c>
      <c r="M16" s="36">
        <v>0</v>
      </c>
      <c r="N16" s="36"/>
      <c r="O16" s="36">
        <v>2</v>
      </c>
      <c r="P16" s="36">
        <v>1</v>
      </c>
      <c r="Q16" s="36" t="s">
        <v>95</v>
      </c>
      <c r="R16" s="36" t="s">
        <v>96</v>
      </c>
      <c r="S16" s="36" t="s">
        <v>223</v>
      </c>
      <c r="T16" s="36" t="s">
        <v>224</v>
      </c>
      <c r="U16" s="36" t="s">
        <v>225</v>
      </c>
      <c r="V16" s="36" t="s">
        <v>226</v>
      </c>
      <c r="W16" s="36">
        <v>0</v>
      </c>
      <c r="X16" s="49">
        <v>1</v>
      </c>
      <c r="Y16" s="41">
        <v>0</v>
      </c>
    </row>
    <row r="17" spans="1:25" x14ac:dyDescent="0.2">
      <c r="A17" s="36" t="s">
        <v>125</v>
      </c>
      <c r="B17" s="36" t="s">
        <v>128</v>
      </c>
      <c r="C17" s="36" t="s">
        <v>78</v>
      </c>
      <c r="D17" s="36" t="s">
        <v>218</v>
      </c>
      <c r="E17" s="49" t="s">
        <v>458</v>
      </c>
      <c r="F17" s="36">
        <v>2</v>
      </c>
      <c r="G17" s="36" t="s">
        <v>234</v>
      </c>
      <c r="H17" s="36">
        <v>171017</v>
      </c>
      <c r="I17" s="36" t="s">
        <v>34</v>
      </c>
      <c r="J17" s="36" t="s">
        <v>34</v>
      </c>
      <c r="K17" s="36">
        <v>932</v>
      </c>
      <c r="L17" s="36">
        <v>119</v>
      </c>
      <c r="M17" s="36">
        <v>1051</v>
      </c>
      <c r="N17" s="36"/>
      <c r="O17" s="36">
        <v>6</v>
      </c>
      <c r="P17" s="36">
        <v>2</v>
      </c>
      <c r="Q17" s="36" t="s">
        <v>97</v>
      </c>
      <c r="R17" s="36" t="s">
        <v>98</v>
      </c>
      <c r="S17" s="36" t="s">
        <v>227</v>
      </c>
      <c r="T17" s="36" t="s">
        <v>228</v>
      </c>
      <c r="U17" s="36" t="s">
        <v>229</v>
      </c>
      <c r="V17" s="36" t="s">
        <v>230</v>
      </c>
      <c r="W17" s="36">
        <v>0</v>
      </c>
      <c r="X17" s="49">
        <v>1</v>
      </c>
      <c r="Y17" s="41">
        <v>0</v>
      </c>
    </row>
    <row r="18" spans="1:25" x14ac:dyDescent="0.2">
      <c r="A18" s="36" t="s">
        <v>147</v>
      </c>
      <c r="B18" s="36" t="s">
        <v>149</v>
      </c>
      <c r="C18" s="36" t="s">
        <v>71</v>
      </c>
      <c r="D18" s="36" t="s">
        <v>219</v>
      </c>
      <c r="E18" s="49" t="s">
        <v>458</v>
      </c>
      <c r="F18" s="36">
        <v>1</v>
      </c>
      <c r="G18" s="36" t="s">
        <v>233</v>
      </c>
      <c r="H18" s="36">
        <v>171018</v>
      </c>
      <c r="I18" s="36" t="s">
        <v>34</v>
      </c>
      <c r="J18" s="36" t="s">
        <v>34</v>
      </c>
      <c r="K18" s="36">
        <v>262</v>
      </c>
      <c r="L18" s="36">
        <v>95</v>
      </c>
      <c r="M18" s="36">
        <v>357</v>
      </c>
      <c r="N18" s="36">
        <v>27</v>
      </c>
      <c r="O18" s="36"/>
      <c r="P18" s="36"/>
      <c r="Q18" s="36" t="s">
        <v>95</v>
      </c>
      <c r="R18" s="36" t="s">
        <v>96</v>
      </c>
      <c r="S18" s="36" t="s">
        <v>223</v>
      </c>
      <c r="T18" s="36" t="s">
        <v>224</v>
      </c>
      <c r="U18" s="36" t="s">
        <v>225</v>
      </c>
      <c r="V18" s="36" t="s">
        <v>226</v>
      </c>
      <c r="W18" s="36">
        <v>0</v>
      </c>
      <c r="X18" s="49">
        <v>1</v>
      </c>
      <c r="Y18" s="41">
        <v>0</v>
      </c>
    </row>
    <row r="19" spans="1:25" x14ac:dyDescent="0.2">
      <c r="A19" s="36" t="s">
        <v>147</v>
      </c>
      <c r="B19" s="36" t="s">
        <v>148</v>
      </c>
      <c r="C19" s="36" t="s">
        <v>72</v>
      </c>
      <c r="D19" s="36" t="s">
        <v>219</v>
      </c>
      <c r="E19" s="49" t="s">
        <v>458</v>
      </c>
      <c r="F19" s="36">
        <v>2</v>
      </c>
      <c r="G19" s="36" t="s">
        <v>233</v>
      </c>
      <c r="H19" s="36">
        <v>171018</v>
      </c>
      <c r="I19" s="36" t="s">
        <v>34</v>
      </c>
      <c r="J19" s="36" t="s">
        <v>34</v>
      </c>
      <c r="K19" s="36">
        <v>371</v>
      </c>
      <c r="L19" s="36">
        <v>345</v>
      </c>
      <c r="M19" s="36">
        <v>716</v>
      </c>
      <c r="N19" s="36">
        <v>15</v>
      </c>
      <c r="O19" s="36"/>
      <c r="P19" s="36"/>
      <c r="Q19" s="36" t="s">
        <v>97</v>
      </c>
      <c r="R19" s="36" t="s">
        <v>98</v>
      </c>
      <c r="S19" s="36" t="s">
        <v>227</v>
      </c>
      <c r="T19" s="36" t="s">
        <v>228</v>
      </c>
      <c r="U19" s="36" t="s">
        <v>229</v>
      </c>
      <c r="V19" s="36" t="s">
        <v>230</v>
      </c>
      <c r="W19" s="36">
        <v>0</v>
      </c>
      <c r="X19" s="49">
        <v>1</v>
      </c>
      <c r="Y19" s="41">
        <v>0</v>
      </c>
    </row>
    <row r="20" spans="1:25" x14ac:dyDescent="0.2">
      <c r="A20" s="36" t="s">
        <v>144</v>
      </c>
      <c r="B20" s="36" t="s">
        <v>138</v>
      </c>
      <c r="C20" s="36" t="s">
        <v>73</v>
      </c>
      <c r="D20" s="36" t="s">
        <v>219</v>
      </c>
      <c r="E20" s="49" t="s">
        <v>458</v>
      </c>
      <c r="F20" s="36">
        <v>1</v>
      </c>
      <c r="G20" s="36" t="s">
        <v>233</v>
      </c>
      <c r="H20" s="36">
        <v>171018</v>
      </c>
      <c r="I20" s="36" t="s">
        <v>34</v>
      </c>
      <c r="J20" s="36" t="s">
        <v>34</v>
      </c>
      <c r="K20" s="36">
        <v>834</v>
      </c>
      <c r="L20" s="36">
        <v>261</v>
      </c>
      <c r="M20" s="36">
        <v>1095</v>
      </c>
      <c r="N20" s="36"/>
      <c r="O20" s="36"/>
      <c r="P20" s="36"/>
      <c r="Q20" s="36" t="s">
        <v>95</v>
      </c>
      <c r="R20" s="36" t="s">
        <v>96</v>
      </c>
      <c r="S20" s="36" t="s">
        <v>223</v>
      </c>
      <c r="T20" s="36" t="s">
        <v>224</v>
      </c>
      <c r="U20" s="36" t="s">
        <v>225</v>
      </c>
      <c r="V20" s="36" t="s">
        <v>226</v>
      </c>
      <c r="W20" s="36">
        <v>0</v>
      </c>
      <c r="X20" s="49">
        <v>1</v>
      </c>
      <c r="Y20" s="41">
        <v>0</v>
      </c>
    </row>
    <row r="21" spans="1:25" x14ac:dyDescent="0.2">
      <c r="A21" s="36" t="s">
        <v>144</v>
      </c>
      <c r="B21" s="36" t="s">
        <v>139</v>
      </c>
      <c r="C21" s="36" t="s">
        <v>74</v>
      </c>
      <c r="D21" s="36" t="s">
        <v>219</v>
      </c>
      <c r="E21" s="49" t="s">
        <v>458</v>
      </c>
      <c r="F21" s="36">
        <v>2</v>
      </c>
      <c r="G21" s="36" t="s">
        <v>233</v>
      </c>
      <c r="H21" s="36">
        <v>171018</v>
      </c>
      <c r="I21" s="36" t="s">
        <v>34</v>
      </c>
      <c r="J21" s="36" t="s">
        <v>34</v>
      </c>
      <c r="K21" s="36">
        <v>1680</v>
      </c>
      <c r="L21" s="36">
        <v>0</v>
      </c>
      <c r="M21" s="36">
        <v>1680</v>
      </c>
      <c r="N21" s="36"/>
      <c r="O21" s="36"/>
      <c r="P21" s="36"/>
      <c r="Q21" s="36" t="s">
        <v>97</v>
      </c>
      <c r="R21" s="36" t="s">
        <v>98</v>
      </c>
      <c r="S21" s="36" t="s">
        <v>227</v>
      </c>
      <c r="T21" s="36" t="s">
        <v>228</v>
      </c>
      <c r="U21" s="36" t="s">
        <v>229</v>
      </c>
      <c r="V21" s="36" t="s">
        <v>230</v>
      </c>
      <c r="W21" s="36">
        <v>0</v>
      </c>
      <c r="X21" s="49">
        <v>1</v>
      </c>
      <c r="Y21" s="41">
        <v>0</v>
      </c>
    </row>
    <row r="22" spans="1:25" x14ac:dyDescent="0.2">
      <c r="A22" s="36" t="s">
        <v>145</v>
      </c>
      <c r="B22" s="36" t="s">
        <v>141</v>
      </c>
      <c r="C22" s="36" t="s">
        <v>75</v>
      </c>
      <c r="D22" s="36" t="s">
        <v>219</v>
      </c>
      <c r="E22" s="49" t="s">
        <v>458</v>
      </c>
      <c r="F22" s="36">
        <v>1</v>
      </c>
      <c r="G22" s="36" t="s">
        <v>234</v>
      </c>
      <c r="H22" s="36">
        <v>171018</v>
      </c>
      <c r="I22" s="36" t="s">
        <v>34</v>
      </c>
      <c r="J22" s="36" t="s">
        <v>34</v>
      </c>
      <c r="K22" s="36">
        <v>301</v>
      </c>
      <c r="L22" s="36">
        <v>359</v>
      </c>
      <c r="M22" s="36">
        <v>660</v>
      </c>
      <c r="N22" s="36"/>
      <c r="O22" s="36"/>
      <c r="P22" s="36"/>
      <c r="Q22" s="36" t="s">
        <v>95</v>
      </c>
      <c r="R22" s="36" t="s">
        <v>96</v>
      </c>
      <c r="S22" s="36" t="s">
        <v>223</v>
      </c>
      <c r="T22" s="36" t="s">
        <v>224</v>
      </c>
      <c r="U22" s="36" t="s">
        <v>225</v>
      </c>
      <c r="V22" s="36" t="s">
        <v>226</v>
      </c>
      <c r="W22" s="36">
        <v>0</v>
      </c>
      <c r="X22" s="49">
        <v>1</v>
      </c>
      <c r="Y22" s="41">
        <v>0</v>
      </c>
    </row>
    <row r="23" spans="1:25" x14ac:dyDescent="0.2">
      <c r="A23" s="36" t="s">
        <v>145</v>
      </c>
      <c r="B23" s="36" t="s">
        <v>140</v>
      </c>
      <c r="C23" s="36" t="s">
        <v>76</v>
      </c>
      <c r="D23" s="36" t="s">
        <v>219</v>
      </c>
      <c r="E23" s="49" t="s">
        <v>458</v>
      </c>
      <c r="F23" s="36">
        <v>2</v>
      </c>
      <c r="G23" s="36" t="s">
        <v>234</v>
      </c>
      <c r="H23" s="36">
        <v>171018</v>
      </c>
      <c r="I23" s="36" t="s">
        <v>34</v>
      </c>
      <c r="J23" s="36" t="s">
        <v>34</v>
      </c>
      <c r="K23" s="36">
        <v>344</v>
      </c>
      <c r="L23" s="36">
        <v>679</v>
      </c>
      <c r="M23" s="36">
        <v>1023</v>
      </c>
      <c r="N23" s="36"/>
      <c r="O23" s="36"/>
      <c r="P23" s="36"/>
      <c r="Q23" s="36" t="s">
        <v>97</v>
      </c>
      <c r="R23" s="36" t="s">
        <v>98</v>
      </c>
      <c r="S23" s="36" t="s">
        <v>227</v>
      </c>
      <c r="T23" s="36" t="s">
        <v>228</v>
      </c>
      <c r="U23" s="36" t="s">
        <v>229</v>
      </c>
      <c r="V23" s="36" t="s">
        <v>230</v>
      </c>
      <c r="W23" s="36">
        <v>0</v>
      </c>
      <c r="X23" s="49">
        <v>1</v>
      </c>
      <c r="Y23" s="41">
        <v>0</v>
      </c>
    </row>
    <row r="24" spans="1:25" x14ac:dyDescent="0.2">
      <c r="A24" s="36" t="s">
        <v>146</v>
      </c>
      <c r="B24" s="36" t="s">
        <v>143</v>
      </c>
      <c r="C24" s="36" t="s">
        <v>77</v>
      </c>
      <c r="D24" s="36" t="s">
        <v>219</v>
      </c>
      <c r="E24" s="49" t="s">
        <v>458</v>
      </c>
      <c r="F24" s="36">
        <v>1</v>
      </c>
      <c r="G24" s="36" t="s">
        <v>234</v>
      </c>
      <c r="H24" s="36">
        <v>171018</v>
      </c>
      <c r="I24" s="36" t="s">
        <v>34</v>
      </c>
      <c r="J24" s="36" t="s">
        <v>34</v>
      </c>
      <c r="K24" s="36">
        <v>514</v>
      </c>
      <c r="L24" s="36">
        <v>10</v>
      </c>
      <c r="M24" s="36">
        <v>524</v>
      </c>
      <c r="N24" s="36"/>
      <c r="O24" s="36"/>
      <c r="P24" s="36"/>
      <c r="Q24" s="36" t="s">
        <v>95</v>
      </c>
      <c r="R24" s="36" t="s">
        <v>96</v>
      </c>
      <c r="S24" s="36" t="s">
        <v>223</v>
      </c>
      <c r="T24" s="36" t="s">
        <v>224</v>
      </c>
      <c r="U24" s="36" t="s">
        <v>225</v>
      </c>
      <c r="V24" s="36" t="s">
        <v>226</v>
      </c>
      <c r="W24" s="36">
        <v>0</v>
      </c>
      <c r="X24" s="49">
        <v>1</v>
      </c>
      <c r="Y24" s="41">
        <v>0</v>
      </c>
    </row>
    <row r="25" spans="1:25" x14ac:dyDescent="0.2">
      <c r="A25" s="36" t="s">
        <v>146</v>
      </c>
      <c r="B25" s="36" t="s">
        <v>142</v>
      </c>
      <c r="C25" s="36" t="s">
        <v>78</v>
      </c>
      <c r="D25" s="36" t="s">
        <v>219</v>
      </c>
      <c r="E25" s="49" t="s">
        <v>458</v>
      </c>
      <c r="F25" s="36">
        <v>2</v>
      </c>
      <c r="G25" s="36" t="s">
        <v>234</v>
      </c>
      <c r="H25" s="36">
        <v>171018</v>
      </c>
      <c r="I25" s="36" t="s">
        <v>34</v>
      </c>
      <c r="J25" s="36" t="s">
        <v>34</v>
      </c>
      <c r="K25" s="36">
        <v>157</v>
      </c>
      <c r="L25" s="36">
        <v>52</v>
      </c>
      <c r="M25" s="36">
        <v>209</v>
      </c>
      <c r="N25" s="36"/>
      <c r="O25" s="36"/>
      <c r="P25" s="36"/>
      <c r="Q25" s="36" t="s">
        <v>97</v>
      </c>
      <c r="R25" s="36" t="s">
        <v>98</v>
      </c>
      <c r="S25" s="36" t="s">
        <v>227</v>
      </c>
      <c r="T25" s="36" t="s">
        <v>228</v>
      </c>
      <c r="U25" s="36" t="s">
        <v>229</v>
      </c>
      <c r="V25" s="36" t="s">
        <v>230</v>
      </c>
      <c r="W25" s="36">
        <v>0</v>
      </c>
      <c r="X25" s="49">
        <v>1</v>
      </c>
      <c r="Y25" s="41">
        <v>0</v>
      </c>
    </row>
    <row r="26" spans="1:25" x14ac:dyDescent="0.2">
      <c r="A26" s="36" t="s">
        <v>165</v>
      </c>
      <c r="B26" s="36" t="s">
        <v>156</v>
      </c>
      <c r="C26" s="36" t="s">
        <v>71</v>
      </c>
      <c r="D26" s="36" t="s">
        <v>220</v>
      </c>
      <c r="E26" s="49" t="s">
        <v>458</v>
      </c>
      <c r="F26" s="36">
        <v>1</v>
      </c>
      <c r="G26" s="36" t="s">
        <v>233</v>
      </c>
      <c r="H26" s="36">
        <v>171019</v>
      </c>
      <c r="I26" s="36" t="s">
        <v>34</v>
      </c>
      <c r="J26" s="36" t="s">
        <v>34</v>
      </c>
      <c r="K26" s="36">
        <v>463</v>
      </c>
      <c r="L26" s="36">
        <v>234</v>
      </c>
      <c r="M26" s="36">
        <v>697</v>
      </c>
      <c r="N26" s="36">
        <v>23</v>
      </c>
      <c r="O26" s="36"/>
      <c r="P26" s="36"/>
      <c r="Q26" s="36" t="s">
        <v>95</v>
      </c>
      <c r="R26" s="36" t="s">
        <v>96</v>
      </c>
      <c r="S26" s="36" t="s">
        <v>223</v>
      </c>
      <c r="T26" s="36" t="s">
        <v>224</v>
      </c>
      <c r="U26" s="36" t="s">
        <v>225</v>
      </c>
      <c r="V26" s="36" t="s">
        <v>226</v>
      </c>
      <c r="W26" s="36">
        <v>0</v>
      </c>
      <c r="X26" s="49">
        <v>1</v>
      </c>
      <c r="Y26" s="41">
        <v>0</v>
      </c>
    </row>
    <row r="27" spans="1:25" x14ac:dyDescent="0.2">
      <c r="A27" s="36" t="s">
        <v>165</v>
      </c>
      <c r="B27" s="36" t="s">
        <v>157</v>
      </c>
      <c r="C27" s="36" t="s">
        <v>72</v>
      </c>
      <c r="D27" s="36" t="s">
        <v>220</v>
      </c>
      <c r="E27" s="49" t="s">
        <v>458</v>
      </c>
      <c r="F27" s="36">
        <v>2</v>
      </c>
      <c r="G27" s="36" t="s">
        <v>233</v>
      </c>
      <c r="H27" s="36">
        <v>171019</v>
      </c>
      <c r="I27" s="36" t="s">
        <v>34</v>
      </c>
      <c r="J27" s="36" t="s">
        <v>34</v>
      </c>
      <c r="K27" s="36">
        <v>483</v>
      </c>
      <c r="L27" s="36">
        <v>414</v>
      </c>
      <c r="M27" s="36">
        <v>897</v>
      </c>
      <c r="N27" s="36">
        <v>14</v>
      </c>
      <c r="O27" s="36"/>
      <c r="P27" s="36"/>
      <c r="Q27" s="36" t="s">
        <v>97</v>
      </c>
      <c r="R27" s="36" t="s">
        <v>98</v>
      </c>
      <c r="S27" s="36" t="s">
        <v>227</v>
      </c>
      <c r="T27" s="36" t="s">
        <v>228</v>
      </c>
      <c r="U27" s="36" t="s">
        <v>229</v>
      </c>
      <c r="V27" s="36" t="s">
        <v>230</v>
      </c>
      <c r="W27" s="36">
        <v>0</v>
      </c>
      <c r="X27" s="49">
        <v>1</v>
      </c>
      <c r="Y27" s="41">
        <v>0</v>
      </c>
    </row>
    <row r="28" spans="1:25" x14ac:dyDescent="0.2">
      <c r="A28" s="36" t="s">
        <v>166</v>
      </c>
      <c r="B28" s="36" t="s">
        <v>158</v>
      </c>
      <c r="C28" s="36" t="s">
        <v>73</v>
      </c>
      <c r="D28" s="36" t="s">
        <v>220</v>
      </c>
      <c r="E28" s="49" t="s">
        <v>458</v>
      </c>
      <c r="F28" s="36">
        <v>1</v>
      </c>
      <c r="G28" s="36" t="s">
        <v>233</v>
      </c>
      <c r="H28" s="36">
        <v>171019</v>
      </c>
      <c r="I28" s="36" t="s">
        <v>34</v>
      </c>
      <c r="J28" s="36" t="s">
        <v>34</v>
      </c>
      <c r="K28" s="36">
        <v>709</v>
      </c>
      <c r="L28" s="36">
        <v>627</v>
      </c>
      <c r="M28" s="36">
        <v>1336</v>
      </c>
      <c r="N28" s="36">
        <v>1</v>
      </c>
      <c r="O28" s="36"/>
      <c r="P28" s="36"/>
      <c r="Q28" s="36" t="s">
        <v>95</v>
      </c>
      <c r="R28" s="36" t="s">
        <v>96</v>
      </c>
      <c r="S28" s="36" t="s">
        <v>223</v>
      </c>
      <c r="T28" s="36" t="s">
        <v>224</v>
      </c>
      <c r="U28" s="36" t="s">
        <v>225</v>
      </c>
      <c r="V28" s="36" t="s">
        <v>226</v>
      </c>
      <c r="W28" s="36">
        <v>0</v>
      </c>
      <c r="X28" s="49">
        <v>1</v>
      </c>
      <c r="Y28" s="41">
        <v>0</v>
      </c>
    </row>
    <row r="29" spans="1:25" x14ac:dyDescent="0.2">
      <c r="A29" s="36" t="s">
        <v>166</v>
      </c>
      <c r="B29" s="36" t="s">
        <v>159</v>
      </c>
      <c r="C29" s="36" t="s">
        <v>74</v>
      </c>
      <c r="D29" s="36" t="s">
        <v>220</v>
      </c>
      <c r="E29" s="49" t="s">
        <v>458</v>
      </c>
      <c r="F29" s="36">
        <v>2</v>
      </c>
      <c r="G29" s="36" t="s">
        <v>233</v>
      </c>
      <c r="H29" s="36">
        <v>171019</v>
      </c>
      <c r="I29" s="36" t="s">
        <v>34</v>
      </c>
      <c r="J29" s="36" t="s">
        <v>34</v>
      </c>
      <c r="K29" s="36">
        <v>723</v>
      </c>
      <c r="L29" s="36">
        <v>688</v>
      </c>
      <c r="M29" s="36">
        <v>1411</v>
      </c>
      <c r="N29" s="36">
        <v>4</v>
      </c>
      <c r="O29" s="36"/>
      <c r="P29" s="36"/>
      <c r="Q29" s="36" t="s">
        <v>97</v>
      </c>
      <c r="R29" s="36" t="s">
        <v>98</v>
      </c>
      <c r="S29" s="36" t="s">
        <v>227</v>
      </c>
      <c r="T29" s="36" t="s">
        <v>228</v>
      </c>
      <c r="U29" s="36" t="s">
        <v>229</v>
      </c>
      <c r="V29" s="36" t="s">
        <v>230</v>
      </c>
      <c r="W29" s="36">
        <v>0</v>
      </c>
      <c r="X29" s="49">
        <v>1</v>
      </c>
      <c r="Y29" s="41">
        <v>0</v>
      </c>
    </row>
    <row r="30" spans="1:25" x14ac:dyDescent="0.2">
      <c r="A30" s="36" t="s">
        <v>167</v>
      </c>
      <c r="B30" s="36" t="s">
        <v>160</v>
      </c>
      <c r="C30" s="36" t="s">
        <v>75</v>
      </c>
      <c r="D30" s="36" t="s">
        <v>220</v>
      </c>
      <c r="E30" s="49" t="s">
        <v>458</v>
      </c>
      <c r="F30" s="36">
        <v>1</v>
      </c>
      <c r="G30" s="36" t="s">
        <v>234</v>
      </c>
      <c r="H30" s="36">
        <v>171019</v>
      </c>
      <c r="I30" s="36" t="s">
        <v>34</v>
      </c>
      <c r="J30" s="36" t="s">
        <v>34</v>
      </c>
      <c r="K30" s="36">
        <v>707</v>
      </c>
      <c r="L30" s="36">
        <v>437</v>
      </c>
      <c r="M30" s="36">
        <v>1144</v>
      </c>
      <c r="N30" s="36">
        <v>1</v>
      </c>
      <c r="O30" s="36"/>
      <c r="P30" s="36"/>
      <c r="Q30" s="36" t="s">
        <v>95</v>
      </c>
      <c r="R30" s="36" t="s">
        <v>96</v>
      </c>
      <c r="S30" s="36" t="s">
        <v>223</v>
      </c>
      <c r="T30" s="36" t="s">
        <v>224</v>
      </c>
      <c r="U30" s="36" t="s">
        <v>225</v>
      </c>
      <c r="V30" s="36" t="s">
        <v>226</v>
      </c>
      <c r="W30" s="36">
        <v>0</v>
      </c>
      <c r="X30" s="49">
        <v>1</v>
      </c>
      <c r="Y30" s="41">
        <v>0</v>
      </c>
    </row>
    <row r="31" spans="1:25" x14ac:dyDescent="0.2">
      <c r="A31" s="36" t="s">
        <v>167</v>
      </c>
      <c r="B31" s="36" t="s">
        <v>161</v>
      </c>
      <c r="C31" s="36" t="s">
        <v>76</v>
      </c>
      <c r="D31" s="36" t="s">
        <v>220</v>
      </c>
      <c r="E31" s="49" t="s">
        <v>458</v>
      </c>
      <c r="F31" s="36">
        <v>2</v>
      </c>
      <c r="G31" s="36" t="s">
        <v>234</v>
      </c>
      <c r="H31" s="36">
        <v>171019</v>
      </c>
      <c r="I31" s="36" t="s">
        <v>34</v>
      </c>
      <c r="J31" s="36" t="s">
        <v>34</v>
      </c>
      <c r="K31" s="36">
        <v>659</v>
      </c>
      <c r="L31" s="36">
        <v>659</v>
      </c>
      <c r="M31" s="36">
        <v>1318</v>
      </c>
      <c r="N31" s="36">
        <v>5</v>
      </c>
      <c r="O31" s="36"/>
      <c r="P31" s="36"/>
      <c r="Q31" s="36" t="s">
        <v>97</v>
      </c>
      <c r="R31" s="36" t="s">
        <v>98</v>
      </c>
      <c r="S31" s="36" t="s">
        <v>227</v>
      </c>
      <c r="T31" s="36" t="s">
        <v>228</v>
      </c>
      <c r="U31" s="36" t="s">
        <v>229</v>
      </c>
      <c r="V31" s="36" t="s">
        <v>230</v>
      </c>
      <c r="W31" s="36">
        <v>0</v>
      </c>
      <c r="X31" s="49">
        <v>1</v>
      </c>
      <c r="Y31" s="41">
        <v>0</v>
      </c>
    </row>
    <row r="32" spans="1:25" x14ac:dyDescent="0.2">
      <c r="A32" s="36" t="s">
        <v>164</v>
      </c>
      <c r="B32" s="36" t="s">
        <v>162</v>
      </c>
      <c r="C32" s="36" t="s">
        <v>77</v>
      </c>
      <c r="D32" s="36" t="s">
        <v>220</v>
      </c>
      <c r="E32" s="49" t="s">
        <v>458</v>
      </c>
      <c r="F32" s="36">
        <v>1</v>
      </c>
      <c r="G32" s="36" t="s">
        <v>234</v>
      </c>
      <c r="H32" s="36">
        <v>171019</v>
      </c>
      <c r="I32" s="36" t="s">
        <v>34</v>
      </c>
      <c r="J32" s="36" t="s">
        <v>34</v>
      </c>
      <c r="K32" s="36">
        <v>327</v>
      </c>
      <c r="L32" s="36">
        <v>996</v>
      </c>
      <c r="M32" s="36">
        <v>1323</v>
      </c>
      <c r="N32" s="36">
        <v>22</v>
      </c>
      <c r="O32" s="36"/>
      <c r="P32" s="36"/>
      <c r="Q32" s="36" t="s">
        <v>95</v>
      </c>
      <c r="R32" s="36" t="s">
        <v>96</v>
      </c>
      <c r="S32" s="36" t="s">
        <v>223</v>
      </c>
      <c r="T32" s="36" t="s">
        <v>224</v>
      </c>
      <c r="U32" s="36" t="s">
        <v>225</v>
      </c>
      <c r="V32" s="36" t="s">
        <v>226</v>
      </c>
      <c r="W32" s="36">
        <v>0</v>
      </c>
      <c r="X32" s="49">
        <v>1</v>
      </c>
      <c r="Y32" s="41">
        <v>0</v>
      </c>
    </row>
    <row r="33" spans="1:25" x14ac:dyDescent="0.2">
      <c r="A33" s="36" t="s">
        <v>164</v>
      </c>
      <c r="B33" s="36" t="s">
        <v>163</v>
      </c>
      <c r="C33" s="36" t="s">
        <v>78</v>
      </c>
      <c r="D33" s="36" t="s">
        <v>220</v>
      </c>
      <c r="E33" s="49" t="s">
        <v>458</v>
      </c>
      <c r="F33" s="36">
        <v>2</v>
      </c>
      <c r="G33" s="36" t="s">
        <v>234</v>
      </c>
      <c r="H33" s="36">
        <v>171019</v>
      </c>
      <c r="I33" s="36" t="s">
        <v>34</v>
      </c>
      <c r="J33" s="36" t="s">
        <v>34</v>
      </c>
      <c r="K33" s="36">
        <v>41</v>
      </c>
      <c r="L33" s="36">
        <v>49</v>
      </c>
      <c r="M33" s="36">
        <v>90</v>
      </c>
      <c r="N33" s="36">
        <v>38</v>
      </c>
      <c r="O33" s="36"/>
      <c r="P33" s="36"/>
      <c r="Q33" s="36" t="s">
        <v>97</v>
      </c>
      <c r="R33" s="36" t="s">
        <v>98</v>
      </c>
      <c r="S33" s="36" t="s">
        <v>227</v>
      </c>
      <c r="T33" s="36" t="s">
        <v>228</v>
      </c>
      <c r="U33" s="36" t="s">
        <v>229</v>
      </c>
      <c r="V33" s="36" t="s">
        <v>230</v>
      </c>
      <c r="W33" s="36">
        <v>0</v>
      </c>
      <c r="X33" s="49">
        <v>1</v>
      </c>
      <c r="Y33" s="41">
        <v>0</v>
      </c>
    </row>
    <row r="34" spans="1:25" x14ac:dyDescent="0.2">
      <c r="A34" s="36" t="s">
        <v>199</v>
      </c>
      <c r="B34" s="36" t="s">
        <v>191</v>
      </c>
      <c r="C34" s="36" t="s">
        <v>71</v>
      </c>
      <c r="D34" s="36" t="s">
        <v>221</v>
      </c>
      <c r="E34" s="49" t="s">
        <v>458</v>
      </c>
      <c r="F34" s="36">
        <v>1</v>
      </c>
      <c r="G34" s="36" t="s">
        <v>233</v>
      </c>
      <c r="H34" s="36">
        <v>171020</v>
      </c>
      <c r="I34" s="36" t="s">
        <v>34</v>
      </c>
      <c r="J34" s="36" t="s">
        <v>34</v>
      </c>
      <c r="K34" s="36">
        <v>663</v>
      </c>
      <c r="L34" s="36">
        <v>322</v>
      </c>
      <c r="M34" s="36">
        <v>985</v>
      </c>
      <c r="N34" s="36">
        <v>15</v>
      </c>
      <c r="O34" s="36"/>
      <c r="P34" s="36"/>
      <c r="Q34" s="36" t="s">
        <v>95</v>
      </c>
      <c r="R34" s="36" t="s">
        <v>96</v>
      </c>
      <c r="S34" s="36" t="s">
        <v>223</v>
      </c>
      <c r="T34" s="36" t="s">
        <v>224</v>
      </c>
      <c r="U34" s="36" t="s">
        <v>225</v>
      </c>
      <c r="V34" s="36" t="s">
        <v>226</v>
      </c>
      <c r="W34" s="36">
        <v>1</v>
      </c>
      <c r="X34" s="49">
        <v>1</v>
      </c>
      <c r="Y34" s="41">
        <v>0</v>
      </c>
    </row>
    <row r="35" spans="1:25" x14ac:dyDescent="0.2">
      <c r="A35" s="36" t="s">
        <v>199</v>
      </c>
      <c r="B35" s="36" t="s">
        <v>192</v>
      </c>
      <c r="C35" s="36" t="s">
        <v>72</v>
      </c>
      <c r="D35" s="36" t="s">
        <v>221</v>
      </c>
      <c r="E35" s="49" t="s">
        <v>458</v>
      </c>
      <c r="F35" s="36">
        <v>2</v>
      </c>
      <c r="G35" s="36" t="s">
        <v>233</v>
      </c>
      <c r="H35" s="36">
        <v>171020</v>
      </c>
      <c r="I35" s="36" t="s">
        <v>34</v>
      </c>
      <c r="J35" s="36" t="s">
        <v>34</v>
      </c>
      <c r="K35" s="36">
        <v>508</v>
      </c>
      <c r="L35" s="36">
        <v>543</v>
      </c>
      <c r="M35" s="36">
        <v>1051</v>
      </c>
      <c r="N35" s="36">
        <v>11</v>
      </c>
      <c r="O35" s="36"/>
      <c r="P35" s="36"/>
      <c r="Q35" s="36" t="s">
        <v>97</v>
      </c>
      <c r="R35" s="36" t="s">
        <v>98</v>
      </c>
      <c r="S35" s="36" t="s">
        <v>227</v>
      </c>
      <c r="T35" s="36" t="s">
        <v>228</v>
      </c>
      <c r="U35" s="36" t="s">
        <v>229</v>
      </c>
      <c r="V35" s="36" t="s">
        <v>230</v>
      </c>
      <c r="W35" s="36">
        <v>1</v>
      </c>
      <c r="X35" s="49">
        <v>1</v>
      </c>
      <c r="Y35" s="41">
        <v>0</v>
      </c>
    </row>
    <row r="36" spans="1:25" x14ac:dyDescent="0.2">
      <c r="A36" s="36" t="s">
        <v>200</v>
      </c>
      <c r="B36" s="36" t="s">
        <v>193</v>
      </c>
      <c r="C36" s="36" t="s">
        <v>73</v>
      </c>
      <c r="D36" s="36" t="s">
        <v>221</v>
      </c>
      <c r="E36" s="49" t="s">
        <v>458</v>
      </c>
      <c r="F36" s="36">
        <v>1</v>
      </c>
      <c r="G36" s="36" t="s">
        <v>233</v>
      </c>
      <c r="H36" s="36">
        <v>171020</v>
      </c>
      <c r="I36" s="36" t="s">
        <v>34</v>
      </c>
      <c r="J36" s="36" t="s">
        <v>34</v>
      </c>
      <c r="K36" s="36">
        <v>380</v>
      </c>
      <c r="L36" s="36">
        <v>1544</v>
      </c>
      <c r="M36" s="36">
        <v>1924</v>
      </c>
      <c r="N36" s="36">
        <v>28</v>
      </c>
      <c r="O36" s="36"/>
      <c r="P36" s="36"/>
      <c r="Q36" s="36" t="s">
        <v>95</v>
      </c>
      <c r="R36" s="36" t="s">
        <v>96</v>
      </c>
      <c r="S36" s="36" t="s">
        <v>223</v>
      </c>
      <c r="T36" s="36" t="s">
        <v>224</v>
      </c>
      <c r="U36" s="36" t="s">
        <v>225</v>
      </c>
      <c r="V36" s="36" t="s">
        <v>226</v>
      </c>
      <c r="W36" s="36">
        <v>1</v>
      </c>
      <c r="X36" s="49">
        <v>1</v>
      </c>
      <c r="Y36" s="41">
        <v>0</v>
      </c>
    </row>
    <row r="37" spans="1:25" x14ac:dyDescent="0.2">
      <c r="A37" s="36" t="s">
        <v>200</v>
      </c>
      <c r="B37" s="36" t="s">
        <v>194</v>
      </c>
      <c r="C37" s="36" t="s">
        <v>74</v>
      </c>
      <c r="D37" s="36" t="s">
        <v>221</v>
      </c>
      <c r="E37" s="49" t="s">
        <v>458</v>
      </c>
      <c r="F37" s="36">
        <v>2</v>
      </c>
      <c r="G37" s="36" t="s">
        <v>233</v>
      </c>
      <c r="H37" s="36">
        <v>171020</v>
      </c>
      <c r="I37" s="36" t="s">
        <v>34</v>
      </c>
      <c r="J37" s="36" t="s">
        <v>34</v>
      </c>
      <c r="K37" s="36">
        <v>296</v>
      </c>
      <c r="L37" s="36">
        <v>249</v>
      </c>
      <c r="M37" s="36">
        <v>545</v>
      </c>
      <c r="N37" s="36">
        <v>27</v>
      </c>
      <c r="O37" s="36"/>
      <c r="P37" s="36"/>
      <c r="Q37" s="36" t="s">
        <v>97</v>
      </c>
      <c r="R37" s="36" t="s">
        <v>98</v>
      </c>
      <c r="S37" s="36" t="s">
        <v>227</v>
      </c>
      <c r="T37" s="36" t="s">
        <v>228</v>
      </c>
      <c r="U37" s="36" t="s">
        <v>229</v>
      </c>
      <c r="V37" s="36" t="s">
        <v>230</v>
      </c>
      <c r="W37" s="36">
        <v>1</v>
      </c>
      <c r="X37" s="49">
        <v>1</v>
      </c>
      <c r="Y37" s="41">
        <v>0</v>
      </c>
    </row>
    <row r="38" spans="1:25" x14ac:dyDescent="0.2">
      <c r="A38" s="36" t="s">
        <v>201</v>
      </c>
      <c r="B38" s="36" t="s">
        <v>195</v>
      </c>
      <c r="C38" s="36" t="s">
        <v>75</v>
      </c>
      <c r="D38" s="36" t="s">
        <v>221</v>
      </c>
      <c r="E38" s="49" t="s">
        <v>458</v>
      </c>
      <c r="F38" s="36">
        <v>1</v>
      </c>
      <c r="G38" s="36" t="s">
        <v>234</v>
      </c>
      <c r="H38" s="36">
        <v>171020</v>
      </c>
      <c r="I38" s="36" t="s">
        <v>34</v>
      </c>
      <c r="J38" s="36" t="s">
        <v>34</v>
      </c>
      <c r="K38" s="36">
        <v>739</v>
      </c>
      <c r="L38" s="36">
        <v>730</v>
      </c>
      <c r="M38" s="36">
        <v>1469</v>
      </c>
      <c r="N38" s="36">
        <v>0</v>
      </c>
      <c r="O38" s="36"/>
      <c r="P38" s="36"/>
      <c r="Q38" s="36" t="s">
        <v>95</v>
      </c>
      <c r="R38" s="36" t="s">
        <v>96</v>
      </c>
      <c r="S38" s="36" t="s">
        <v>223</v>
      </c>
      <c r="T38" s="36" t="s">
        <v>224</v>
      </c>
      <c r="U38" s="36" t="s">
        <v>225</v>
      </c>
      <c r="V38" s="36" t="s">
        <v>226</v>
      </c>
      <c r="W38" s="36">
        <v>1</v>
      </c>
      <c r="X38" s="49">
        <v>1</v>
      </c>
      <c r="Y38" s="41">
        <v>0</v>
      </c>
    </row>
    <row r="39" spans="1:25" x14ac:dyDescent="0.2">
      <c r="A39" s="36" t="s">
        <v>201</v>
      </c>
      <c r="B39" s="36" t="s">
        <v>196</v>
      </c>
      <c r="C39" s="36" t="s">
        <v>76</v>
      </c>
      <c r="D39" s="36" t="s">
        <v>221</v>
      </c>
      <c r="E39" s="49" t="s">
        <v>458</v>
      </c>
      <c r="F39" s="36">
        <v>2</v>
      </c>
      <c r="G39" s="36" t="s">
        <v>234</v>
      </c>
      <c r="H39" s="36">
        <v>171020</v>
      </c>
      <c r="I39" s="36" t="s">
        <v>34</v>
      </c>
      <c r="J39" s="36" t="s">
        <v>34</v>
      </c>
      <c r="K39" s="36">
        <v>748</v>
      </c>
      <c r="L39" s="36">
        <v>809</v>
      </c>
      <c r="M39" s="36">
        <v>1557</v>
      </c>
      <c r="N39" s="36">
        <v>0</v>
      </c>
      <c r="O39" s="36"/>
      <c r="P39" s="36"/>
      <c r="Q39" s="36" t="s">
        <v>97</v>
      </c>
      <c r="R39" s="36" t="s">
        <v>98</v>
      </c>
      <c r="S39" s="36" t="s">
        <v>227</v>
      </c>
      <c r="T39" s="36" t="s">
        <v>228</v>
      </c>
      <c r="U39" s="36" t="s">
        <v>229</v>
      </c>
      <c r="V39" s="36" t="s">
        <v>230</v>
      </c>
      <c r="W39" s="36">
        <v>1</v>
      </c>
      <c r="X39" s="49">
        <v>1</v>
      </c>
      <c r="Y39" s="41">
        <v>0</v>
      </c>
    </row>
    <row r="40" spans="1:25" x14ac:dyDescent="0.2">
      <c r="A40" s="36" t="s">
        <v>202</v>
      </c>
      <c r="B40" s="36" t="s">
        <v>197</v>
      </c>
      <c r="C40" s="36" t="s">
        <v>77</v>
      </c>
      <c r="D40" s="36" t="s">
        <v>221</v>
      </c>
      <c r="E40" s="49" t="s">
        <v>458</v>
      </c>
      <c r="F40" s="36">
        <v>1</v>
      </c>
      <c r="G40" s="36" t="s">
        <v>234</v>
      </c>
      <c r="H40" s="36">
        <v>171020</v>
      </c>
      <c r="I40" s="36" t="s">
        <v>34</v>
      </c>
      <c r="J40" s="36" t="s">
        <v>34</v>
      </c>
      <c r="K40" s="36">
        <v>950</v>
      </c>
      <c r="L40" s="36">
        <v>866</v>
      </c>
      <c r="M40" s="36">
        <v>1816</v>
      </c>
      <c r="N40" s="36">
        <v>13</v>
      </c>
      <c r="O40" s="36"/>
      <c r="P40" s="36"/>
      <c r="Q40" s="36" t="s">
        <v>95</v>
      </c>
      <c r="R40" s="36" t="s">
        <v>96</v>
      </c>
      <c r="S40" s="36" t="s">
        <v>223</v>
      </c>
      <c r="T40" s="36" t="s">
        <v>224</v>
      </c>
      <c r="U40" s="36" t="s">
        <v>225</v>
      </c>
      <c r="V40" s="36" t="s">
        <v>226</v>
      </c>
      <c r="W40" s="36">
        <v>1</v>
      </c>
      <c r="X40" s="49">
        <v>1</v>
      </c>
      <c r="Y40" s="41">
        <v>0</v>
      </c>
    </row>
    <row r="41" spans="1:25" x14ac:dyDescent="0.2">
      <c r="A41" s="36" t="s">
        <v>202</v>
      </c>
      <c r="B41" s="36" t="s">
        <v>198</v>
      </c>
      <c r="C41" s="36" t="s">
        <v>78</v>
      </c>
      <c r="D41" s="36" t="s">
        <v>221</v>
      </c>
      <c r="E41" s="49" t="s">
        <v>458</v>
      </c>
      <c r="F41" s="36">
        <v>2</v>
      </c>
      <c r="G41" s="36" t="s">
        <v>234</v>
      </c>
      <c r="H41" s="36">
        <v>171020</v>
      </c>
      <c r="I41" s="36" t="s">
        <v>34</v>
      </c>
      <c r="J41" s="36" t="s">
        <v>34</v>
      </c>
      <c r="K41" s="36">
        <v>93</v>
      </c>
      <c r="L41" s="36">
        <v>285</v>
      </c>
      <c r="M41" s="36">
        <v>378</v>
      </c>
      <c r="N41" s="36">
        <v>37</v>
      </c>
      <c r="O41" s="36"/>
      <c r="P41" s="36"/>
      <c r="Q41" s="36" t="s">
        <v>97</v>
      </c>
      <c r="R41" s="36" t="s">
        <v>98</v>
      </c>
      <c r="S41" s="36" t="s">
        <v>227</v>
      </c>
      <c r="T41" s="36" t="s">
        <v>228</v>
      </c>
      <c r="U41" s="36" t="s">
        <v>229</v>
      </c>
      <c r="V41" s="36" t="s">
        <v>230</v>
      </c>
      <c r="W41" s="36">
        <v>1</v>
      </c>
      <c r="X41" s="49">
        <v>1</v>
      </c>
      <c r="Y41" s="41">
        <v>0</v>
      </c>
    </row>
    <row r="42" spans="1:25" x14ac:dyDescent="0.2">
      <c r="A42" s="36" t="s">
        <v>213</v>
      </c>
      <c r="B42" s="36" t="s">
        <v>205</v>
      </c>
      <c r="C42" s="36" t="s">
        <v>71</v>
      </c>
      <c r="D42" s="36" t="s">
        <v>222</v>
      </c>
      <c r="E42" s="49" t="s">
        <v>461</v>
      </c>
      <c r="F42" s="36">
        <v>1</v>
      </c>
      <c r="G42" s="36" t="s">
        <v>233</v>
      </c>
      <c r="H42" s="36">
        <v>171023</v>
      </c>
      <c r="I42" s="36" t="s">
        <v>177</v>
      </c>
      <c r="J42" s="36" t="s">
        <v>38</v>
      </c>
      <c r="K42" s="36">
        <v>2344</v>
      </c>
      <c r="L42" s="36">
        <v>0</v>
      </c>
      <c r="M42" s="36">
        <v>2344</v>
      </c>
      <c r="N42" s="36">
        <v>0</v>
      </c>
      <c r="O42" s="36"/>
      <c r="P42" s="36"/>
      <c r="Q42" s="36" t="s">
        <v>95</v>
      </c>
      <c r="R42" s="36" t="s">
        <v>96</v>
      </c>
      <c r="S42" s="36" t="s">
        <v>223</v>
      </c>
      <c r="T42" s="36" t="s">
        <v>231</v>
      </c>
      <c r="U42" s="36" t="s">
        <v>225</v>
      </c>
      <c r="V42" s="36" t="s">
        <v>231</v>
      </c>
      <c r="W42" s="36">
        <v>1</v>
      </c>
      <c r="X42" s="49">
        <v>1</v>
      </c>
      <c r="Y42" s="41">
        <v>0</v>
      </c>
    </row>
    <row r="43" spans="1:25" x14ac:dyDescent="0.2">
      <c r="A43" s="36" t="s">
        <v>213</v>
      </c>
      <c r="B43" s="36" t="s">
        <v>206</v>
      </c>
      <c r="C43" s="36" t="s">
        <v>72</v>
      </c>
      <c r="D43" s="36" t="s">
        <v>222</v>
      </c>
      <c r="E43" s="49" t="s">
        <v>461</v>
      </c>
      <c r="F43" s="36">
        <v>2</v>
      </c>
      <c r="G43" s="36" t="s">
        <v>233</v>
      </c>
      <c r="H43" s="36">
        <v>171023</v>
      </c>
      <c r="I43" s="36" t="s">
        <v>38</v>
      </c>
      <c r="J43" s="36" t="s">
        <v>177</v>
      </c>
      <c r="K43" s="36">
        <v>0</v>
      </c>
      <c r="L43" s="36">
        <v>1543</v>
      </c>
      <c r="M43" s="36">
        <v>1543</v>
      </c>
      <c r="N43" s="36">
        <v>1</v>
      </c>
      <c r="O43" s="36"/>
      <c r="P43" s="36"/>
      <c r="Q43" s="36" t="s">
        <v>97</v>
      </c>
      <c r="R43" s="36" t="s">
        <v>98</v>
      </c>
      <c r="S43" s="36" t="s">
        <v>231</v>
      </c>
      <c r="T43" s="36" t="s">
        <v>228</v>
      </c>
      <c r="U43" s="36" t="s">
        <v>231</v>
      </c>
      <c r="V43" s="36" t="s">
        <v>230</v>
      </c>
      <c r="W43" s="36">
        <v>1</v>
      </c>
      <c r="X43" s="49">
        <v>1</v>
      </c>
      <c r="Y43" s="41">
        <v>0</v>
      </c>
    </row>
    <row r="44" spans="1:25" x14ac:dyDescent="0.2">
      <c r="A44" s="36" t="s">
        <v>214</v>
      </c>
      <c r="B44" s="36" t="s">
        <v>207</v>
      </c>
      <c r="C44" s="36" t="s">
        <v>73</v>
      </c>
      <c r="D44" s="36" t="s">
        <v>222</v>
      </c>
      <c r="E44" s="49" t="s">
        <v>462</v>
      </c>
      <c r="F44" s="36">
        <v>1</v>
      </c>
      <c r="G44" s="36" t="s">
        <v>233</v>
      </c>
      <c r="H44" s="36">
        <v>171023</v>
      </c>
      <c r="I44" s="36" t="s">
        <v>178</v>
      </c>
      <c r="J44" s="36" t="s">
        <v>38</v>
      </c>
      <c r="K44" s="36">
        <v>1826</v>
      </c>
      <c r="L44" s="36">
        <v>0</v>
      </c>
      <c r="M44" s="36">
        <v>1826</v>
      </c>
      <c r="N44" s="36">
        <v>1</v>
      </c>
      <c r="O44" s="36">
        <v>11</v>
      </c>
      <c r="P44" s="36">
        <v>0</v>
      </c>
      <c r="Q44" s="36" t="s">
        <v>95</v>
      </c>
      <c r="R44" s="36" t="s">
        <v>96</v>
      </c>
      <c r="S44" s="36" t="s">
        <v>223</v>
      </c>
      <c r="T44" s="36" t="s">
        <v>231</v>
      </c>
      <c r="U44" s="36" t="s">
        <v>225</v>
      </c>
      <c r="V44" s="36" t="s">
        <v>231</v>
      </c>
      <c r="W44" s="36">
        <v>1</v>
      </c>
      <c r="X44" s="49">
        <v>1</v>
      </c>
      <c r="Y44" s="41">
        <v>0</v>
      </c>
    </row>
    <row r="45" spans="1:25" x14ac:dyDescent="0.2">
      <c r="A45" s="36" t="s">
        <v>214</v>
      </c>
      <c r="B45" s="36" t="s">
        <v>208</v>
      </c>
      <c r="C45" s="36" t="s">
        <v>74</v>
      </c>
      <c r="D45" s="36" t="s">
        <v>222</v>
      </c>
      <c r="E45" s="49" t="s">
        <v>462</v>
      </c>
      <c r="F45" s="36">
        <v>2</v>
      </c>
      <c r="G45" s="36" t="s">
        <v>233</v>
      </c>
      <c r="H45" s="36">
        <v>171023</v>
      </c>
      <c r="I45" s="36" t="s">
        <v>38</v>
      </c>
      <c r="J45" s="36" t="s">
        <v>178</v>
      </c>
      <c r="K45" s="36">
        <v>0</v>
      </c>
      <c r="L45" s="36">
        <v>2665</v>
      </c>
      <c r="M45" s="36">
        <v>2665</v>
      </c>
      <c r="N45" s="36">
        <v>3</v>
      </c>
      <c r="O45" s="36">
        <v>0</v>
      </c>
      <c r="P45" s="36">
        <v>13</v>
      </c>
      <c r="Q45" s="36" t="s">
        <v>97</v>
      </c>
      <c r="R45" s="36" t="s">
        <v>98</v>
      </c>
      <c r="S45" s="36" t="s">
        <v>231</v>
      </c>
      <c r="T45" s="36" t="s">
        <v>228</v>
      </c>
      <c r="U45" s="36" t="s">
        <v>231</v>
      </c>
      <c r="V45" s="36" t="s">
        <v>230</v>
      </c>
      <c r="W45" s="36">
        <v>1</v>
      </c>
      <c r="X45" s="49">
        <v>1</v>
      </c>
      <c r="Y45" s="41">
        <v>0</v>
      </c>
    </row>
    <row r="46" spans="1:25" x14ac:dyDescent="0.2">
      <c r="A46" s="36" t="s">
        <v>215</v>
      </c>
      <c r="B46" s="36" t="s">
        <v>209</v>
      </c>
      <c r="C46" s="36" t="s">
        <v>75</v>
      </c>
      <c r="D46" s="36" t="s">
        <v>222</v>
      </c>
      <c r="E46" s="49" t="s">
        <v>461</v>
      </c>
      <c r="F46" s="36">
        <v>1</v>
      </c>
      <c r="G46" s="36" t="s">
        <v>234</v>
      </c>
      <c r="H46" s="36">
        <v>171023</v>
      </c>
      <c r="I46" s="36" t="s">
        <v>177</v>
      </c>
      <c r="J46" s="36" t="s">
        <v>38</v>
      </c>
      <c r="K46" s="36">
        <v>1972</v>
      </c>
      <c r="L46" s="36">
        <v>0</v>
      </c>
      <c r="M46" s="36">
        <v>1972</v>
      </c>
      <c r="N46" s="36">
        <v>0</v>
      </c>
      <c r="O46" s="36">
        <v>15</v>
      </c>
      <c r="P46" s="36">
        <v>0</v>
      </c>
      <c r="Q46" s="36" t="s">
        <v>95</v>
      </c>
      <c r="R46" s="36" t="s">
        <v>96</v>
      </c>
      <c r="S46" s="36" t="s">
        <v>223</v>
      </c>
      <c r="T46" s="36" t="s">
        <v>231</v>
      </c>
      <c r="U46" s="36" t="s">
        <v>225</v>
      </c>
      <c r="V46" s="36" t="s">
        <v>231</v>
      </c>
      <c r="W46" s="36">
        <v>1</v>
      </c>
      <c r="X46" s="49">
        <v>1</v>
      </c>
      <c r="Y46" s="41">
        <v>0</v>
      </c>
    </row>
    <row r="47" spans="1:25" x14ac:dyDescent="0.2">
      <c r="A47" s="36" t="s">
        <v>215</v>
      </c>
      <c r="B47" s="36" t="s">
        <v>210</v>
      </c>
      <c r="C47" s="36" t="s">
        <v>76</v>
      </c>
      <c r="D47" s="36" t="s">
        <v>222</v>
      </c>
      <c r="E47" s="49" t="s">
        <v>461</v>
      </c>
      <c r="F47" s="36">
        <v>2</v>
      </c>
      <c r="G47" s="36" t="s">
        <v>234</v>
      </c>
      <c r="H47" s="36">
        <v>171023</v>
      </c>
      <c r="I47" s="36" t="s">
        <v>38</v>
      </c>
      <c r="J47" s="36" t="s">
        <v>177</v>
      </c>
      <c r="K47" s="36">
        <v>0</v>
      </c>
      <c r="L47" s="36">
        <v>2474</v>
      </c>
      <c r="M47" s="36">
        <v>2474</v>
      </c>
      <c r="N47" s="36">
        <v>1</v>
      </c>
      <c r="O47" s="36">
        <v>0</v>
      </c>
      <c r="P47" s="36">
        <v>22</v>
      </c>
      <c r="Q47" s="36" t="s">
        <v>97</v>
      </c>
      <c r="R47" s="36" t="s">
        <v>98</v>
      </c>
      <c r="S47" s="36" t="s">
        <v>231</v>
      </c>
      <c r="T47" s="36" t="s">
        <v>228</v>
      </c>
      <c r="U47" s="36" t="s">
        <v>231</v>
      </c>
      <c r="V47" s="36" t="s">
        <v>230</v>
      </c>
      <c r="W47" s="36">
        <v>1</v>
      </c>
      <c r="X47" s="49">
        <v>1</v>
      </c>
      <c r="Y47" s="41">
        <v>0</v>
      </c>
    </row>
    <row r="48" spans="1:25" x14ac:dyDescent="0.2">
      <c r="A48" s="36" t="s">
        <v>216</v>
      </c>
      <c r="B48" s="36" t="s">
        <v>211</v>
      </c>
      <c r="C48" s="36" t="s">
        <v>77</v>
      </c>
      <c r="D48" s="36" t="s">
        <v>222</v>
      </c>
      <c r="E48" s="49" t="s">
        <v>462</v>
      </c>
      <c r="F48" s="36">
        <v>1</v>
      </c>
      <c r="G48" s="36" t="s">
        <v>234</v>
      </c>
      <c r="H48" s="36">
        <v>171023</v>
      </c>
      <c r="I48" s="36" t="s">
        <v>178</v>
      </c>
      <c r="J48" s="36" t="s">
        <v>38</v>
      </c>
      <c r="K48" s="36">
        <v>2433</v>
      </c>
      <c r="L48" s="36">
        <v>0</v>
      </c>
      <c r="M48" s="36">
        <v>2433</v>
      </c>
      <c r="N48" s="36">
        <v>0</v>
      </c>
      <c r="O48" s="36">
        <v>22</v>
      </c>
      <c r="P48" s="36">
        <v>0</v>
      </c>
      <c r="Q48" s="36" t="s">
        <v>95</v>
      </c>
      <c r="R48" s="36" t="s">
        <v>96</v>
      </c>
      <c r="S48" s="36" t="s">
        <v>223</v>
      </c>
      <c r="T48" s="36" t="s">
        <v>231</v>
      </c>
      <c r="U48" s="36" t="s">
        <v>225</v>
      </c>
      <c r="V48" s="36" t="s">
        <v>231</v>
      </c>
      <c r="W48" s="36">
        <v>1</v>
      </c>
      <c r="X48" s="49">
        <v>1</v>
      </c>
      <c r="Y48" s="41">
        <v>0</v>
      </c>
    </row>
    <row r="49" spans="1:25" x14ac:dyDescent="0.2">
      <c r="A49" s="36" t="s">
        <v>216</v>
      </c>
      <c r="B49" s="36" t="s">
        <v>212</v>
      </c>
      <c r="C49" s="36" t="s">
        <v>78</v>
      </c>
      <c r="D49" s="36" t="s">
        <v>222</v>
      </c>
      <c r="E49" s="49" t="s">
        <v>462</v>
      </c>
      <c r="F49" s="36">
        <v>2</v>
      </c>
      <c r="G49" s="36" t="s">
        <v>234</v>
      </c>
      <c r="H49" s="36">
        <v>171023</v>
      </c>
      <c r="I49" s="36" t="s">
        <v>38</v>
      </c>
      <c r="J49" s="36" t="s">
        <v>178</v>
      </c>
      <c r="K49" s="36">
        <v>0</v>
      </c>
      <c r="L49" s="36">
        <v>3076</v>
      </c>
      <c r="M49" s="36">
        <v>3076</v>
      </c>
      <c r="N49" s="36">
        <v>4</v>
      </c>
      <c r="O49" s="36">
        <v>0</v>
      </c>
      <c r="P49" s="36">
        <v>20</v>
      </c>
      <c r="Q49" s="36" t="s">
        <v>97</v>
      </c>
      <c r="R49" s="36" t="s">
        <v>98</v>
      </c>
      <c r="S49" s="36" t="s">
        <v>231</v>
      </c>
      <c r="T49" s="36" t="s">
        <v>228</v>
      </c>
      <c r="U49" s="36" t="s">
        <v>231</v>
      </c>
      <c r="V49" s="36" t="s">
        <v>230</v>
      </c>
      <c r="W49" s="36">
        <v>1</v>
      </c>
      <c r="X49" s="49">
        <v>1</v>
      </c>
      <c r="Y49" s="41">
        <v>0</v>
      </c>
    </row>
    <row r="50" spans="1:25" x14ac:dyDescent="0.2">
      <c r="A50" s="36" t="s">
        <v>248</v>
      </c>
      <c r="B50" s="36" t="s">
        <v>242</v>
      </c>
      <c r="C50" s="36" t="s">
        <v>71</v>
      </c>
      <c r="D50" s="36" t="s">
        <v>237</v>
      </c>
      <c r="E50" s="49" t="s">
        <v>462</v>
      </c>
      <c r="F50" s="36">
        <v>1</v>
      </c>
      <c r="G50" s="36" t="s">
        <v>233</v>
      </c>
      <c r="H50" s="36">
        <v>171024</v>
      </c>
      <c r="I50" s="36" t="s">
        <v>38</v>
      </c>
      <c r="J50" s="36" t="s">
        <v>179</v>
      </c>
      <c r="K50" s="36">
        <v>0</v>
      </c>
      <c r="L50" s="36">
        <v>2691</v>
      </c>
      <c r="M50" s="36">
        <v>2691</v>
      </c>
      <c r="N50" s="36">
        <v>0</v>
      </c>
      <c r="O50" s="36">
        <v>0</v>
      </c>
      <c r="P50" s="36">
        <v>27</v>
      </c>
      <c r="Q50" s="36" t="s">
        <v>95</v>
      </c>
      <c r="R50" s="36" t="s">
        <v>96</v>
      </c>
      <c r="S50" s="36" t="s">
        <v>231</v>
      </c>
      <c r="T50" s="36" t="s">
        <v>224</v>
      </c>
      <c r="U50" s="36" t="s">
        <v>231</v>
      </c>
      <c r="V50" s="36" t="s">
        <v>226</v>
      </c>
      <c r="W50" s="36">
        <v>1</v>
      </c>
      <c r="X50" s="49">
        <v>1</v>
      </c>
      <c r="Y50" s="41">
        <v>0</v>
      </c>
    </row>
    <row r="51" spans="1:25" x14ac:dyDescent="0.2">
      <c r="A51" s="36" t="s">
        <v>248</v>
      </c>
      <c r="B51" s="36" t="s">
        <v>243</v>
      </c>
      <c r="C51" s="36" t="s">
        <v>72</v>
      </c>
      <c r="D51" s="36" t="s">
        <v>237</v>
      </c>
      <c r="E51" s="49" t="s">
        <v>462</v>
      </c>
      <c r="F51" s="36">
        <v>2</v>
      </c>
      <c r="G51" s="36" t="s">
        <v>233</v>
      </c>
      <c r="H51" s="36">
        <v>171024</v>
      </c>
      <c r="I51" s="36" t="s">
        <v>179</v>
      </c>
      <c r="J51" s="36" t="s">
        <v>38</v>
      </c>
      <c r="K51" s="36">
        <v>1627</v>
      </c>
      <c r="L51" s="36">
        <v>0</v>
      </c>
      <c r="M51" s="36">
        <v>1627</v>
      </c>
      <c r="N51" s="36">
        <v>6</v>
      </c>
      <c r="O51" s="36">
        <v>13</v>
      </c>
      <c r="P51" s="36">
        <v>0</v>
      </c>
      <c r="Q51" s="36" t="s">
        <v>97</v>
      </c>
      <c r="R51" s="36" t="s">
        <v>98</v>
      </c>
      <c r="S51" s="36" t="s">
        <v>227</v>
      </c>
      <c r="T51" s="36" t="s">
        <v>231</v>
      </c>
      <c r="U51" s="36" t="s">
        <v>229</v>
      </c>
      <c r="V51" s="36" t="s">
        <v>231</v>
      </c>
      <c r="W51" s="36">
        <v>1</v>
      </c>
      <c r="X51" s="49">
        <v>1</v>
      </c>
      <c r="Y51" s="41">
        <v>0</v>
      </c>
    </row>
    <row r="52" spans="1:25" x14ac:dyDescent="0.2">
      <c r="A52" s="36" t="s">
        <v>249</v>
      </c>
      <c r="B52" s="36" t="s">
        <v>244</v>
      </c>
      <c r="C52" s="36" t="s">
        <v>73</v>
      </c>
      <c r="D52" s="36" t="s">
        <v>237</v>
      </c>
      <c r="E52" s="49" t="s">
        <v>461</v>
      </c>
      <c r="F52" s="36">
        <v>1</v>
      </c>
      <c r="G52" s="36" t="s">
        <v>233</v>
      </c>
      <c r="H52" s="36">
        <v>171024</v>
      </c>
      <c r="I52" s="36" t="s">
        <v>38</v>
      </c>
      <c r="J52" s="36" t="s">
        <v>180</v>
      </c>
      <c r="K52" s="36">
        <v>0</v>
      </c>
      <c r="L52" s="36">
        <v>1164</v>
      </c>
      <c r="M52" s="36">
        <v>1164</v>
      </c>
      <c r="N52" s="36">
        <v>1</v>
      </c>
      <c r="O52" s="36">
        <v>0</v>
      </c>
      <c r="P52" s="36">
        <v>12</v>
      </c>
      <c r="Q52" s="36" t="s">
        <v>95</v>
      </c>
      <c r="R52" s="36" t="s">
        <v>96</v>
      </c>
      <c r="S52" s="36" t="s">
        <v>231</v>
      </c>
      <c r="T52" s="36" t="s">
        <v>224</v>
      </c>
      <c r="U52" s="36" t="s">
        <v>231</v>
      </c>
      <c r="V52" s="36" t="s">
        <v>226</v>
      </c>
      <c r="W52" s="36">
        <v>1</v>
      </c>
      <c r="X52" s="49">
        <v>1</v>
      </c>
      <c r="Y52" s="41">
        <v>0</v>
      </c>
    </row>
    <row r="53" spans="1:25" x14ac:dyDescent="0.2">
      <c r="A53" s="36" t="s">
        <v>249</v>
      </c>
      <c r="B53" s="36" t="s">
        <v>245</v>
      </c>
      <c r="C53" s="36" t="s">
        <v>74</v>
      </c>
      <c r="D53" s="36" t="s">
        <v>237</v>
      </c>
      <c r="E53" s="49" t="s">
        <v>461</v>
      </c>
      <c r="F53" s="36">
        <v>2</v>
      </c>
      <c r="G53" s="36" t="s">
        <v>233</v>
      </c>
      <c r="H53" s="36">
        <v>171024</v>
      </c>
      <c r="I53" s="36" t="s">
        <v>180</v>
      </c>
      <c r="J53" s="36" t="s">
        <v>38</v>
      </c>
      <c r="K53" s="36">
        <v>1871</v>
      </c>
      <c r="L53" s="36">
        <v>0</v>
      </c>
      <c r="M53" s="36">
        <v>1871</v>
      </c>
      <c r="N53" s="36">
        <v>1</v>
      </c>
      <c r="O53" s="36">
        <v>13</v>
      </c>
      <c r="P53" s="36">
        <v>0</v>
      </c>
      <c r="Q53" s="36" t="s">
        <v>97</v>
      </c>
      <c r="R53" s="36" t="s">
        <v>98</v>
      </c>
      <c r="S53" s="36" t="s">
        <v>227</v>
      </c>
      <c r="T53" s="36" t="s">
        <v>231</v>
      </c>
      <c r="U53" s="36" t="s">
        <v>229</v>
      </c>
      <c r="V53" s="36" t="s">
        <v>231</v>
      </c>
      <c r="W53" s="36">
        <v>1</v>
      </c>
      <c r="X53" s="49">
        <v>1</v>
      </c>
      <c r="Y53" s="41">
        <v>0</v>
      </c>
    </row>
    <row r="54" spans="1:25" x14ac:dyDescent="0.2">
      <c r="A54" s="36" t="s">
        <v>246</v>
      </c>
      <c r="B54" s="36" t="s">
        <v>238</v>
      </c>
      <c r="C54" s="36" t="s">
        <v>75</v>
      </c>
      <c r="D54" s="36" t="s">
        <v>237</v>
      </c>
      <c r="E54" s="49" t="s">
        <v>462</v>
      </c>
      <c r="F54" s="36">
        <v>1</v>
      </c>
      <c r="G54" s="36" t="s">
        <v>234</v>
      </c>
      <c r="H54" s="36">
        <v>171024</v>
      </c>
      <c r="I54" s="36" t="s">
        <v>38</v>
      </c>
      <c r="J54" s="36" t="s">
        <v>179</v>
      </c>
      <c r="K54" s="36">
        <v>0</v>
      </c>
      <c r="L54" s="36">
        <v>3043</v>
      </c>
      <c r="M54" s="36">
        <v>3043</v>
      </c>
      <c r="N54" s="36">
        <v>0</v>
      </c>
      <c r="O54" s="36">
        <v>0</v>
      </c>
      <c r="P54" s="36">
        <v>25</v>
      </c>
      <c r="Q54" s="36" t="s">
        <v>95</v>
      </c>
      <c r="R54" s="36" t="s">
        <v>96</v>
      </c>
      <c r="S54" s="36" t="s">
        <v>231</v>
      </c>
      <c r="T54" s="36" t="s">
        <v>224</v>
      </c>
      <c r="U54" s="36" t="s">
        <v>231</v>
      </c>
      <c r="V54" s="36" t="s">
        <v>226</v>
      </c>
      <c r="W54" s="36">
        <v>1</v>
      </c>
      <c r="X54" s="49">
        <v>1</v>
      </c>
      <c r="Y54" s="41">
        <v>0</v>
      </c>
    </row>
    <row r="55" spans="1:25" x14ac:dyDescent="0.2">
      <c r="A55" s="36" t="s">
        <v>246</v>
      </c>
      <c r="B55" s="36" t="s">
        <v>239</v>
      </c>
      <c r="C55" s="36" t="s">
        <v>76</v>
      </c>
      <c r="D55" s="36" t="s">
        <v>237</v>
      </c>
      <c r="E55" s="49" t="s">
        <v>462</v>
      </c>
      <c r="F55" s="36">
        <v>2</v>
      </c>
      <c r="G55" s="36" t="s">
        <v>234</v>
      </c>
      <c r="H55" s="36">
        <v>171024</v>
      </c>
      <c r="I55" s="36" t="s">
        <v>179</v>
      </c>
      <c r="J55" s="36" t="s">
        <v>38</v>
      </c>
      <c r="K55" s="36">
        <v>2154</v>
      </c>
      <c r="L55" s="36">
        <v>0</v>
      </c>
      <c r="M55" s="36">
        <v>2154</v>
      </c>
      <c r="N55" s="36">
        <v>3</v>
      </c>
      <c r="O55" s="36">
        <v>18</v>
      </c>
      <c r="P55" s="36">
        <v>0</v>
      </c>
      <c r="Q55" s="36" t="s">
        <v>97</v>
      </c>
      <c r="R55" s="36" t="s">
        <v>98</v>
      </c>
      <c r="S55" s="36" t="s">
        <v>227</v>
      </c>
      <c r="T55" s="36" t="s">
        <v>231</v>
      </c>
      <c r="U55" s="36" t="s">
        <v>229</v>
      </c>
      <c r="V55" s="36" t="s">
        <v>231</v>
      </c>
      <c r="W55" s="36">
        <v>1</v>
      </c>
      <c r="X55" s="49">
        <v>1</v>
      </c>
      <c r="Y55" s="41">
        <v>0</v>
      </c>
    </row>
    <row r="56" spans="1:25" x14ac:dyDescent="0.2">
      <c r="A56" s="36" t="s">
        <v>247</v>
      </c>
      <c r="B56" s="36" t="s">
        <v>240</v>
      </c>
      <c r="C56" s="36" t="s">
        <v>77</v>
      </c>
      <c r="D56" s="36" t="s">
        <v>237</v>
      </c>
      <c r="E56" s="49" t="s">
        <v>461</v>
      </c>
      <c r="F56" s="36">
        <v>1</v>
      </c>
      <c r="G56" s="36" t="s">
        <v>234</v>
      </c>
      <c r="H56" s="36">
        <v>171024</v>
      </c>
      <c r="I56" s="36" t="s">
        <v>38</v>
      </c>
      <c r="J56" s="36" t="s">
        <v>180</v>
      </c>
      <c r="K56" s="36">
        <v>0</v>
      </c>
      <c r="L56" s="36">
        <v>2325</v>
      </c>
      <c r="M56" s="36">
        <v>2325</v>
      </c>
      <c r="N56" s="36">
        <v>0</v>
      </c>
      <c r="O56" s="36">
        <v>0</v>
      </c>
      <c r="P56" s="36">
        <v>14</v>
      </c>
      <c r="Q56" s="36" t="s">
        <v>95</v>
      </c>
      <c r="R56" s="36" t="s">
        <v>96</v>
      </c>
      <c r="S56" s="36" t="s">
        <v>231</v>
      </c>
      <c r="T56" s="36" t="s">
        <v>224</v>
      </c>
      <c r="U56" s="36" t="s">
        <v>231</v>
      </c>
      <c r="V56" s="36" t="s">
        <v>226</v>
      </c>
      <c r="W56" s="36">
        <v>1</v>
      </c>
      <c r="X56" s="49">
        <v>1</v>
      </c>
      <c r="Y56" s="41">
        <v>0</v>
      </c>
    </row>
    <row r="57" spans="1:25" x14ac:dyDescent="0.2">
      <c r="A57" s="36" t="s">
        <v>247</v>
      </c>
      <c r="B57" s="36" t="s">
        <v>241</v>
      </c>
      <c r="C57" s="36" t="s">
        <v>78</v>
      </c>
      <c r="D57" s="36" t="s">
        <v>237</v>
      </c>
      <c r="E57" s="49" t="s">
        <v>461</v>
      </c>
      <c r="F57" s="36">
        <v>2</v>
      </c>
      <c r="G57" s="36" t="s">
        <v>234</v>
      </c>
      <c r="H57" s="36">
        <v>171024</v>
      </c>
      <c r="I57" s="36" t="s">
        <v>180</v>
      </c>
      <c r="J57" s="36" t="s">
        <v>38</v>
      </c>
      <c r="K57" s="36">
        <v>1529</v>
      </c>
      <c r="L57" s="36">
        <v>0</v>
      </c>
      <c r="M57" s="36">
        <v>1529</v>
      </c>
      <c r="N57" s="36">
        <v>3</v>
      </c>
      <c r="O57" s="36">
        <v>13</v>
      </c>
      <c r="P57" s="36">
        <v>0</v>
      </c>
      <c r="Q57" s="36" t="s">
        <v>97</v>
      </c>
      <c r="R57" s="36" t="s">
        <v>98</v>
      </c>
      <c r="S57" s="36" t="s">
        <v>227</v>
      </c>
      <c r="T57" s="36" t="s">
        <v>231</v>
      </c>
      <c r="U57" s="36" t="s">
        <v>229</v>
      </c>
      <c r="V57" s="36" t="s">
        <v>231</v>
      </c>
      <c r="W57" s="36">
        <v>1</v>
      </c>
      <c r="X57" s="49">
        <v>1</v>
      </c>
      <c r="Y57" s="41">
        <v>0</v>
      </c>
    </row>
    <row r="58" spans="1:25" x14ac:dyDescent="0.2">
      <c r="A58" t="s">
        <v>260</v>
      </c>
      <c r="B58" t="s">
        <v>252</v>
      </c>
      <c r="C58" s="36" t="s">
        <v>71</v>
      </c>
      <c r="D58" t="s">
        <v>258</v>
      </c>
      <c r="E58" s="49" t="s">
        <v>463</v>
      </c>
      <c r="F58" s="36">
        <v>1</v>
      </c>
      <c r="G58" s="36" t="s">
        <v>233</v>
      </c>
      <c r="H58">
        <v>171025</v>
      </c>
      <c r="I58" s="36" t="s">
        <v>177</v>
      </c>
      <c r="J58" s="36" t="s">
        <v>38</v>
      </c>
      <c r="K58" s="10">
        <v>3722</v>
      </c>
      <c r="L58" s="10">
        <v>0</v>
      </c>
      <c r="M58">
        <v>3722</v>
      </c>
      <c r="N58">
        <v>0</v>
      </c>
      <c r="O58">
        <v>26</v>
      </c>
      <c r="P58">
        <v>0</v>
      </c>
      <c r="Q58" s="36" t="s">
        <v>95</v>
      </c>
      <c r="R58" s="36" t="s">
        <v>96</v>
      </c>
      <c r="S58" s="36" t="s">
        <v>223</v>
      </c>
      <c r="T58" s="36" t="s">
        <v>231</v>
      </c>
      <c r="U58" s="36" t="s">
        <v>225</v>
      </c>
      <c r="V58" s="36" t="s">
        <v>231</v>
      </c>
      <c r="W58" s="36">
        <v>1</v>
      </c>
      <c r="X58" s="49">
        <v>1</v>
      </c>
      <c r="Y58" s="41">
        <v>0</v>
      </c>
    </row>
    <row r="59" spans="1:25" x14ac:dyDescent="0.2">
      <c r="A59" t="s">
        <v>260</v>
      </c>
      <c r="B59" t="s">
        <v>253</v>
      </c>
      <c r="C59" s="36" t="s">
        <v>72</v>
      </c>
      <c r="D59" s="23" t="s">
        <v>258</v>
      </c>
      <c r="E59" s="49" t="s">
        <v>463</v>
      </c>
      <c r="F59" s="36">
        <v>2</v>
      </c>
      <c r="G59" s="36" t="s">
        <v>233</v>
      </c>
      <c r="H59" s="23">
        <v>171025</v>
      </c>
      <c r="I59" s="36" t="s">
        <v>38</v>
      </c>
      <c r="J59" s="36" t="s">
        <v>177</v>
      </c>
      <c r="K59" s="10">
        <v>0</v>
      </c>
      <c r="L59" s="10">
        <v>2604</v>
      </c>
      <c r="M59">
        <v>2604</v>
      </c>
      <c r="N59">
        <v>0</v>
      </c>
      <c r="O59">
        <v>0</v>
      </c>
      <c r="P59">
        <v>19</v>
      </c>
      <c r="Q59" s="36" t="s">
        <v>97</v>
      </c>
      <c r="R59" s="36" t="s">
        <v>98</v>
      </c>
      <c r="S59" s="36" t="s">
        <v>231</v>
      </c>
      <c r="T59" s="36" t="s">
        <v>228</v>
      </c>
      <c r="U59" s="36" t="s">
        <v>231</v>
      </c>
      <c r="V59" s="36" t="s">
        <v>230</v>
      </c>
      <c r="W59" s="36">
        <v>1</v>
      </c>
      <c r="X59" s="49">
        <v>1</v>
      </c>
      <c r="Y59" s="41">
        <v>0</v>
      </c>
    </row>
    <row r="60" spans="1:25" x14ac:dyDescent="0.2">
      <c r="A60" t="s">
        <v>261</v>
      </c>
      <c r="B60" t="s">
        <v>254</v>
      </c>
      <c r="C60" s="36" t="s">
        <v>73</v>
      </c>
      <c r="D60" s="23" t="s">
        <v>258</v>
      </c>
      <c r="E60" s="49" t="s">
        <v>464</v>
      </c>
      <c r="F60" s="36">
        <v>1</v>
      </c>
      <c r="G60" s="36" t="s">
        <v>233</v>
      </c>
      <c r="H60" s="23">
        <v>171025</v>
      </c>
      <c r="I60" s="36" t="s">
        <v>178</v>
      </c>
      <c r="J60" s="36" t="s">
        <v>38</v>
      </c>
      <c r="K60" s="10">
        <v>2826</v>
      </c>
      <c r="L60" s="10">
        <v>0</v>
      </c>
      <c r="M60">
        <v>2826</v>
      </c>
      <c r="N60">
        <v>0</v>
      </c>
      <c r="O60">
        <v>23</v>
      </c>
      <c r="P60">
        <v>0</v>
      </c>
      <c r="Q60" s="36" t="s">
        <v>95</v>
      </c>
      <c r="R60" s="36" t="s">
        <v>96</v>
      </c>
      <c r="S60" s="36" t="s">
        <v>223</v>
      </c>
      <c r="T60" s="36" t="s">
        <v>231</v>
      </c>
      <c r="U60" s="36" t="s">
        <v>225</v>
      </c>
      <c r="V60" s="36" t="s">
        <v>231</v>
      </c>
      <c r="W60" s="36">
        <v>1</v>
      </c>
      <c r="X60" s="49">
        <v>1</v>
      </c>
      <c r="Y60" s="41">
        <v>0</v>
      </c>
    </row>
    <row r="61" spans="1:25" x14ac:dyDescent="0.2">
      <c r="A61" t="s">
        <v>261</v>
      </c>
      <c r="B61" t="s">
        <v>255</v>
      </c>
      <c r="C61" s="36" t="s">
        <v>74</v>
      </c>
      <c r="D61" s="23" t="s">
        <v>258</v>
      </c>
      <c r="E61" s="49" t="s">
        <v>464</v>
      </c>
      <c r="F61" s="36">
        <v>2</v>
      </c>
      <c r="G61" s="36" t="s">
        <v>233</v>
      </c>
      <c r="H61" s="23">
        <v>171025</v>
      </c>
      <c r="I61" s="36" t="s">
        <v>38</v>
      </c>
      <c r="J61" s="36" t="s">
        <v>178</v>
      </c>
      <c r="K61" s="10">
        <v>0</v>
      </c>
      <c r="L61" s="10">
        <v>2952</v>
      </c>
      <c r="M61">
        <v>2952</v>
      </c>
      <c r="N61">
        <v>4</v>
      </c>
      <c r="O61">
        <v>0</v>
      </c>
      <c r="P61">
        <v>19</v>
      </c>
      <c r="Q61" s="36" t="s">
        <v>97</v>
      </c>
      <c r="R61" s="36" t="s">
        <v>98</v>
      </c>
      <c r="S61" s="36" t="s">
        <v>231</v>
      </c>
      <c r="T61" s="36" t="s">
        <v>228</v>
      </c>
      <c r="U61" s="36" t="s">
        <v>231</v>
      </c>
      <c r="V61" s="36" t="s">
        <v>230</v>
      </c>
      <c r="W61" s="36">
        <v>1</v>
      </c>
      <c r="X61" s="49">
        <v>1</v>
      </c>
      <c r="Y61" s="41">
        <v>0</v>
      </c>
    </row>
    <row r="62" spans="1:25" x14ac:dyDescent="0.2">
      <c r="A62" t="s">
        <v>262</v>
      </c>
      <c r="B62" t="s">
        <v>264</v>
      </c>
      <c r="C62" s="36" t="s">
        <v>75</v>
      </c>
      <c r="D62" s="23" t="s">
        <v>258</v>
      </c>
      <c r="E62" s="49" t="s">
        <v>463</v>
      </c>
      <c r="F62" s="36">
        <v>1</v>
      </c>
      <c r="G62" s="36" t="s">
        <v>234</v>
      </c>
      <c r="H62" s="23">
        <v>171025</v>
      </c>
      <c r="I62" s="36" t="s">
        <v>177</v>
      </c>
      <c r="J62" s="36" t="s">
        <v>38</v>
      </c>
      <c r="K62" s="10">
        <v>2037</v>
      </c>
      <c r="L62" s="10">
        <v>0</v>
      </c>
      <c r="M62">
        <v>2037</v>
      </c>
      <c r="N62">
        <v>0</v>
      </c>
      <c r="O62">
        <v>11</v>
      </c>
      <c r="P62">
        <v>0</v>
      </c>
      <c r="Q62" s="36" t="s">
        <v>95</v>
      </c>
      <c r="R62" s="36" t="s">
        <v>96</v>
      </c>
      <c r="S62" s="36" t="s">
        <v>223</v>
      </c>
      <c r="T62" s="36" t="s">
        <v>231</v>
      </c>
      <c r="U62" s="36" t="s">
        <v>225</v>
      </c>
      <c r="V62" s="36" t="s">
        <v>231</v>
      </c>
      <c r="W62" s="36">
        <v>1</v>
      </c>
      <c r="X62" s="49">
        <v>1</v>
      </c>
      <c r="Y62" s="41">
        <v>0</v>
      </c>
    </row>
    <row r="63" spans="1:25" x14ac:dyDescent="0.2">
      <c r="A63" s="23" t="s">
        <v>262</v>
      </c>
      <c r="B63" t="s">
        <v>263</v>
      </c>
      <c r="C63" s="36" t="s">
        <v>76</v>
      </c>
      <c r="D63" s="23" t="s">
        <v>258</v>
      </c>
      <c r="E63" s="49" t="s">
        <v>463</v>
      </c>
      <c r="F63" s="36">
        <v>2</v>
      </c>
      <c r="G63" s="36" t="s">
        <v>234</v>
      </c>
      <c r="H63" s="23">
        <v>171025</v>
      </c>
      <c r="I63" s="36" t="s">
        <v>38</v>
      </c>
      <c r="J63" s="36" t="s">
        <v>177</v>
      </c>
      <c r="K63" s="10">
        <v>0</v>
      </c>
      <c r="L63" s="10">
        <v>2933</v>
      </c>
      <c r="M63">
        <v>2933</v>
      </c>
      <c r="N63">
        <v>0</v>
      </c>
      <c r="O63">
        <v>0</v>
      </c>
      <c r="P63">
        <v>26</v>
      </c>
      <c r="Q63" s="36" t="s">
        <v>97</v>
      </c>
      <c r="R63" s="36" t="s">
        <v>98</v>
      </c>
      <c r="S63" s="36" t="s">
        <v>231</v>
      </c>
      <c r="T63" s="36" t="s">
        <v>228</v>
      </c>
      <c r="U63" s="36" t="s">
        <v>231</v>
      </c>
      <c r="V63" s="36" t="s">
        <v>230</v>
      </c>
      <c r="W63" s="36">
        <v>1</v>
      </c>
      <c r="X63" s="49">
        <v>1</v>
      </c>
      <c r="Y63" s="41">
        <v>0</v>
      </c>
    </row>
    <row r="64" spans="1:25" x14ac:dyDescent="0.2">
      <c r="A64" t="s">
        <v>259</v>
      </c>
      <c r="B64" t="s">
        <v>256</v>
      </c>
      <c r="C64" s="36" t="s">
        <v>77</v>
      </c>
      <c r="D64" s="23" t="s">
        <v>258</v>
      </c>
      <c r="E64" s="49" t="s">
        <v>464</v>
      </c>
      <c r="F64" s="36">
        <v>1</v>
      </c>
      <c r="G64" s="36" t="s">
        <v>234</v>
      </c>
      <c r="H64" s="23">
        <v>171025</v>
      </c>
      <c r="I64" s="36" t="s">
        <v>178</v>
      </c>
      <c r="J64" s="36" t="s">
        <v>38</v>
      </c>
      <c r="K64" s="10">
        <v>2504</v>
      </c>
      <c r="L64" s="10">
        <v>0</v>
      </c>
      <c r="M64">
        <v>2504</v>
      </c>
      <c r="N64">
        <v>0</v>
      </c>
      <c r="O64">
        <v>23</v>
      </c>
      <c r="P64">
        <v>0</v>
      </c>
      <c r="Q64" s="36" t="s">
        <v>95</v>
      </c>
      <c r="R64" s="36" t="s">
        <v>96</v>
      </c>
      <c r="S64" s="36" t="s">
        <v>223</v>
      </c>
      <c r="T64" s="36" t="s">
        <v>231</v>
      </c>
      <c r="U64" s="36" t="s">
        <v>225</v>
      </c>
      <c r="V64" s="36" t="s">
        <v>231</v>
      </c>
      <c r="W64" s="36">
        <v>1</v>
      </c>
      <c r="X64" s="49">
        <v>1</v>
      </c>
      <c r="Y64" s="41">
        <v>0</v>
      </c>
    </row>
    <row r="65" spans="1:25" x14ac:dyDescent="0.2">
      <c r="A65" t="s">
        <v>259</v>
      </c>
      <c r="B65" t="s">
        <v>257</v>
      </c>
      <c r="C65" s="36" t="s">
        <v>78</v>
      </c>
      <c r="D65" s="23" t="s">
        <v>258</v>
      </c>
      <c r="E65" s="49" t="s">
        <v>464</v>
      </c>
      <c r="F65" s="36">
        <v>2</v>
      </c>
      <c r="G65" s="36" t="s">
        <v>234</v>
      </c>
      <c r="H65" s="23">
        <v>171025</v>
      </c>
      <c r="I65" s="36" t="s">
        <v>38</v>
      </c>
      <c r="J65" s="36" t="s">
        <v>178</v>
      </c>
      <c r="K65" s="10">
        <v>0</v>
      </c>
      <c r="L65" s="10">
        <v>3486</v>
      </c>
      <c r="M65">
        <v>3486</v>
      </c>
      <c r="N65">
        <v>0</v>
      </c>
      <c r="O65">
        <v>0</v>
      </c>
      <c r="P65">
        <v>28</v>
      </c>
      <c r="Q65" s="36" t="s">
        <v>97</v>
      </c>
      <c r="R65" s="36" t="s">
        <v>98</v>
      </c>
      <c r="S65" s="36" t="s">
        <v>231</v>
      </c>
      <c r="T65" s="36" t="s">
        <v>228</v>
      </c>
      <c r="U65" s="36" t="s">
        <v>231</v>
      </c>
      <c r="V65" s="36" t="s">
        <v>230</v>
      </c>
      <c r="W65" s="36">
        <v>1</v>
      </c>
      <c r="X65" s="49">
        <v>1</v>
      </c>
      <c r="Y65" s="41">
        <v>0</v>
      </c>
    </row>
    <row r="66" spans="1:25" x14ac:dyDescent="0.2">
      <c r="A66" t="s">
        <v>278</v>
      </c>
      <c r="B66" t="s">
        <v>279</v>
      </c>
      <c r="C66" s="36" t="s">
        <v>71</v>
      </c>
      <c r="D66" s="36" t="s">
        <v>267</v>
      </c>
      <c r="E66" s="49" t="s">
        <v>464</v>
      </c>
      <c r="F66" s="36">
        <v>1</v>
      </c>
      <c r="G66" s="36" t="s">
        <v>233</v>
      </c>
      <c r="H66" s="36">
        <v>171026</v>
      </c>
      <c r="I66" s="36" t="s">
        <v>38</v>
      </c>
      <c r="J66" s="36" t="s">
        <v>179</v>
      </c>
      <c r="K66">
        <v>0</v>
      </c>
      <c r="L66">
        <v>2888</v>
      </c>
      <c r="M66">
        <v>2888</v>
      </c>
      <c r="N66">
        <v>1</v>
      </c>
      <c r="O66" s="10">
        <v>0</v>
      </c>
      <c r="P66">
        <v>27</v>
      </c>
      <c r="Q66" s="36" t="s">
        <v>95</v>
      </c>
      <c r="R66" s="36" t="s">
        <v>96</v>
      </c>
      <c r="S66" s="36" t="s">
        <v>231</v>
      </c>
      <c r="T66" s="36" t="s">
        <v>224</v>
      </c>
      <c r="U66" s="36" t="s">
        <v>231</v>
      </c>
      <c r="V66" s="36" t="s">
        <v>226</v>
      </c>
      <c r="W66" s="36">
        <v>1</v>
      </c>
      <c r="X66" s="49">
        <v>1</v>
      </c>
      <c r="Y66" s="41">
        <v>0</v>
      </c>
    </row>
    <row r="67" spans="1:25" x14ac:dyDescent="0.2">
      <c r="A67" t="s">
        <v>278</v>
      </c>
      <c r="B67" t="s">
        <v>280</v>
      </c>
      <c r="C67" s="36" t="s">
        <v>72</v>
      </c>
      <c r="D67" s="36" t="s">
        <v>267</v>
      </c>
      <c r="E67" s="49" t="s">
        <v>464</v>
      </c>
      <c r="F67" s="36">
        <v>2</v>
      </c>
      <c r="G67" s="36" t="s">
        <v>233</v>
      </c>
      <c r="H67" s="36">
        <v>171026</v>
      </c>
      <c r="I67" s="36" t="s">
        <v>179</v>
      </c>
      <c r="J67" s="36" t="s">
        <v>38</v>
      </c>
      <c r="K67">
        <v>1588</v>
      </c>
      <c r="L67">
        <v>0</v>
      </c>
      <c r="M67">
        <v>1588</v>
      </c>
      <c r="N67">
        <v>0</v>
      </c>
      <c r="O67" s="10">
        <v>15</v>
      </c>
      <c r="P67">
        <v>0</v>
      </c>
      <c r="Q67" s="36" t="s">
        <v>97</v>
      </c>
      <c r="R67" s="36" t="s">
        <v>98</v>
      </c>
      <c r="S67" s="36" t="s">
        <v>227</v>
      </c>
      <c r="T67" s="36" t="s">
        <v>231</v>
      </c>
      <c r="U67" s="36" t="s">
        <v>229</v>
      </c>
      <c r="V67" s="36" t="s">
        <v>231</v>
      </c>
      <c r="W67" s="36">
        <v>1</v>
      </c>
      <c r="X67" s="49">
        <v>1</v>
      </c>
      <c r="Y67" s="41">
        <v>0</v>
      </c>
    </row>
    <row r="68" spans="1:25" x14ac:dyDescent="0.2">
      <c r="A68" t="s">
        <v>274</v>
      </c>
      <c r="B68" t="s">
        <v>268</v>
      </c>
      <c r="C68" s="36" t="s">
        <v>73</v>
      </c>
      <c r="D68" s="36" t="s">
        <v>267</v>
      </c>
      <c r="E68" s="49" t="s">
        <v>463</v>
      </c>
      <c r="F68" s="36">
        <v>1</v>
      </c>
      <c r="G68" s="36" t="s">
        <v>233</v>
      </c>
      <c r="H68" s="36">
        <v>171026</v>
      </c>
      <c r="I68" s="36" t="s">
        <v>38</v>
      </c>
      <c r="J68" s="36" t="s">
        <v>180</v>
      </c>
      <c r="K68">
        <v>0</v>
      </c>
      <c r="L68">
        <v>1161</v>
      </c>
      <c r="M68">
        <v>1161</v>
      </c>
      <c r="N68">
        <v>1</v>
      </c>
      <c r="O68" s="10">
        <v>0</v>
      </c>
      <c r="P68">
        <v>17</v>
      </c>
      <c r="Q68" s="36" t="s">
        <v>95</v>
      </c>
      <c r="R68" s="36" t="s">
        <v>96</v>
      </c>
      <c r="S68" s="36" t="s">
        <v>231</v>
      </c>
      <c r="T68" s="36" t="s">
        <v>224</v>
      </c>
      <c r="U68" s="36" t="s">
        <v>231</v>
      </c>
      <c r="V68" s="36" t="s">
        <v>226</v>
      </c>
      <c r="W68" s="36">
        <v>1</v>
      </c>
      <c r="X68" s="49">
        <v>1</v>
      </c>
      <c r="Y68" s="41">
        <v>0</v>
      </c>
    </row>
    <row r="69" spans="1:25" x14ac:dyDescent="0.2">
      <c r="A69" t="s">
        <v>274</v>
      </c>
      <c r="B69" t="s">
        <v>269</v>
      </c>
      <c r="C69" s="36" t="s">
        <v>74</v>
      </c>
      <c r="D69" s="36" t="s">
        <v>267</v>
      </c>
      <c r="E69" s="49" t="s">
        <v>463</v>
      </c>
      <c r="F69" s="36">
        <v>2</v>
      </c>
      <c r="G69" s="36" t="s">
        <v>233</v>
      </c>
      <c r="H69" s="36">
        <v>171026</v>
      </c>
      <c r="I69" s="36" t="s">
        <v>180</v>
      </c>
      <c r="J69" s="36" t="s">
        <v>38</v>
      </c>
      <c r="K69">
        <v>2289</v>
      </c>
      <c r="L69">
        <v>0</v>
      </c>
      <c r="M69">
        <v>2289</v>
      </c>
      <c r="N69">
        <v>0</v>
      </c>
      <c r="O69" s="10">
        <v>18</v>
      </c>
      <c r="P69">
        <v>0</v>
      </c>
      <c r="Q69" s="36" t="s">
        <v>97</v>
      </c>
      <c r="R69" s="36" t="s">
        <v>98</v>
      </c>
      <c r="S69" s="36" t="s">
        <v>227</v>
      </c>
      <c r="T69" s="36" t="s">
        <v>231</v>
      </c>
      <c r="U69" s="36" t="s">
        <v>229</v>
      </c>
      <c r="V69" s="36" t="s">
        <v>231</v>
      </c>
      <c r="W69" s="36">
        <v>1</v>
      </c>
      <c r="X69" s="49">
        <v>1</v>
      </c>
      <c r="Y69" s="41">
        <v>0</v>
      </c>
    </row>
    <row r="70" spans="1:25" x14ac:dyDescent="0.2">
      <c r="A70" t="s">
        <v>275</v>
      </c>
      <c r="B70" t="s">
        <v>270</v>
      </c>
      <c r="C70" s="36" t="s">
        <v>75</v>
      </c>
      <c r="D70" s="36" t="s">
        <v>267</v>
      </c>
      <c r="E70" s="49" t="s">
        <v>464</v>
      </c>
      <c r="F70" s="36">
        <v>1</v>
      </c>
      <c r="G70" s="36" t="s">
        <v>234</v>
      </c>
      <c r="H70" s="36">
        <v>171026</v>
      </c>
      <c r="I70" s="36" t="s">
        <v>38</v>
      </c>
      <c r="J70" s="36" t="s">
        <v>179</v>
      </c>
      <c r="K70">
        <v>0</v>
      </c>
      <c r="L70">
        <v>3347</v>
      </c>
      <c r="M70">
        <v>3347</v>
      </c>
      <c r="N70">
        <v>1</v>
      </c>
      <c r="O70" s="10">
        <v>0</v>
      </c>
      <c r="P70">
        <v>23</v>
      </c>
      <c r="Q70" s="36" t="s">
        <v>95</v>
      </c>
      <c r="R70" s="36" t="s">
        <v>96</v>
      </c>
      <c r="S70" s="36" t="s">
        <v>231</v>
      </c>
      <c r="T70" s="36" t="s">
        <v>224</v>
      </c>
      <c r="U70" s="36" t="s">
        <v>231</v>
      </c>
      <c r="V70" s="36" t="s">
        <v>226</v>
      </c>
      <c r="W70" s="36">
        <v>1</v>
      </c>
      <c r="X70" s="49">
        <v>1</v>
      </c>
      <c r="Y70" s="41">
        <v>0</v>
      </c>
    </row>
    <row r="71" spans="1:25" x14ac:dyDescent="0.2">
      <c r="A71" t="s">
        <v>275</v>
      </c>
      <c r="B71" t="s">
        <v>271</v>
      </c>
      <c r="C71" s="36" t="s">
        <v>76</v>
      </c>
      <c r="D71" s="36" t="s">
        <v>267</v>
      </c>
      <c r="E71" s="49" t="s">
        <v>464</v>
      </c>
      <c r="F71" s="36">
        <v>2</v>
      </c>
      <c r="G71" s="36" t="s">
        <v>234</v>
      </c>
      <c r="H71" s="36">
        <v>171026</v>
      </c>
      <c r="I71" s="36" t="s">
        <v>179</v>
      </c>
      <c r="J71" s="36" t="s">
        <v>38</v>
      </c>
      <c r="K71">
        <v>3174</v>
      </c>
      <c r="L71">
        <v>0</v>
      </c>
      <c r="M71">
        <v>3174</v>
      </c>
      <c r="N71">
        <v>0</v>
      </c>
      <c r="O71" s="10">
        <v>26</v>
      </c>
      <c r="P71">
        <v>0</v>
      </c>
      <c r="Q71" s="36" t="s">
        <v>97</v>
      </c>
      <c r="R71" s="36" t="s">
        <v>98</v>
      </c>
      <c r="S71" s="36" t="s">
        <v>227</v>
      </c>
      <c r="T71" s="36" t="s">
        <v>231</v>
      </c>
      <c r="U71" s="36" t="s">
        <v>229</v>
      </c>
      <c r="V71" s="36" t="s">
        <v>231</v>
      </c>
      <c r="W71" s="36">
        <v>1</v>
      </c>
      <c r="X71" s="49">
        <v>1</v>
      </c>
      <c r="Y71" s="41">
        <v>0</v>
      </c>
    </row>
    <row r="72" spans="1:25" x14ac:dyDescent="0.2">
      <c r="A72" t="s">
        <v>276</v>
      </c>
      <c r="B72" t="s">
        <v>272</v>
      </c>
      <c r="C72" s="36" t="s">
        <v>77</v>
      </c>
      <c r="D72" s="36" t="s">
        <v>267</v>
      </c>
      <c r="E72" s="49" t="s">
        <v>463</v>
      </c>
      <c r="F72" s="36">
        <v>1</v>
      </c>
      <c r="G72" s="36" t="s">
        <v>234</v>
      </c>
      <c r="H72" s="36">
        <v>171026</v>
      </c>
      <c r="I72" s="36" t="s">
        <v>38</v>
      </c>
      <c r="J72" s="36" t="s">
        <v>180</v>
      </c>
      <c r="K72">
        <v>0</v>
      </c>
      <c r="L72">
        <v>2516</v>
      </c>
      <c r="M72">
        <v>2516</v>
      </c>
      <c r="N72">
        <v>0</v>
      </c>
      <c r="O72" s="10">
        <v>0</v>
      </c>
      <c r="P72">
        <v>24</v>
      </c>
      <c r="Q72" s="36" t="s">
        <v>95</v>
      </c>
      <c r="R72" s="36" t="s">
        <v>96</v>
      </c>
      <c r="S72" s="36" t="s">
        <v>231</v>
      </c>
      <c r="T72" s="36" t="s">
        <v>224</v>
      </c>
      <c r="U72" s="36" t="s">
        <v>231</v>
      </c>
      <c r="V72" s="36" t="s">
        <v>226</v>
      </c>
      <c r="W72" s="36">
        <v>1</v>
      </c>
      <c r="X72" s="49">
        <v>1</v>
      </c>
      <c r="Y72" s="41">
        <v>0</v>
      </c>
    </row>
    <row r="73" spans="1:25" x14ac:dyDescent="0.2">
      <c r="A73" t="s">
        <v>276</v>
      </c>
      <c r="B73" t="s">
        <v>273</v>
      </c>
      <c r="C73" s="36" t="s">
        <v>78</v>
      </c>
      <c r="D73" s="36" t="s">
        <v>267</v>
      </c>
      <c r="E73" s="49" t="s">
        <v>463</v>
      </c>
      <c r="F73" s="36">
        <v>2</v>
      </c>
      <c r="G73" s="36" t="s">
        <v>234</v>
      </c>
      <c r="H73" s="36">
        <v>171026</v>
      </c>
      <c r="I73" s="36" t="s">
        <v>180</v>
      </c>
      <c r="J73" s="36" t="s">
        <v>38</v>
      </c>
      <c r="K73">
        <v>1723</v>
      </c>
      <c r="L73">
        <v>0</v>
      </c>
      <c r="M73">
        <v>1723</v>
      </c>
      <c r="N73">
        <v>3</v>
      </c>
      <c r="O73" s="10">
        <v>12</v>
      </c>
      <c r="P73">
        <v>0</v>
      </c>
      <c r="Q73" s="36" t="s">
        <v>97</v>
      </c>
      <c r="R73" s="36" t="s">
        <v>98</v>
      </c>
      <c r="S73" s="36" t="s">
        <v>227</v>
      </c>
      <c r="T73" s="36" t="s">
        <v>231</v>
      </c>
      <c r="U73" s="36" t="s">
        <v>229</v>
      </c>
      <c r="V73" s="36" t="s">
        <v>231</v>
      </c>
      <c r="W73" s="36">
        <v>1</v>
      </c>
      <c r="X73" s="49">
        <v>1</v>
      </c>
      <c r="Y73" s="41">
        <v>0</v>
      </c>
    </row>
    <row r="74" spans="1:25" x14ac:dyDescent="0.2">
      <c r="A74" t="s">
        <v>293</v>
      </c>
      <c r="B74" t="s">
        <v>286</v>
      </c>
      <c r="C74" s="36" t="s">
        <v>71</v>
      </c>
      <c r="D74" s="36" t="s">
        <v>285</v>
      </c>
      <c r="E74" s="41" t="s">
        <v>459</v>
      </c>
      <c r="F74" s="36">
        <v>1</v>
      </c>
      <c r="G74" s="36" t="s">
        <v>233</v>
      </c>
      <c r="H74">
        <v>171027</v>
      </c>
      <c r="I74" s="10" t="s">
        <v>177</v>
      </c>
      <c r="J74" s="10" t="s">
        <v>179</v>
      </c>
      <c r="K74" s="10">
        <v>1386</v>
      </c>
      <c r="L74" s="10">
        <v>819</v>
      </c>
      <c r="M74" s="10">
        <v>2205</v>
      </c>
      <c r="N74" s="10">
        <v>0</v>
      </c>
      <c r="O74">
        <v>10</v>
      </c>
      <c r="P74">
        <v>9</v>
      </c>
      <c r="Q74" s="36" t="s">
        <v>95</v>
      </c>
      <c r="R74" s="36" t="s">
        <v>96</v>
      </c>
      <c r="S74" s="36" t="s">
        <v>223</v>
      </c>
      <c r="T74" s="36" t="s">
        <v>224</v>
      </c>
      <c r="U74" s="36" t="s">
        <v>225</v>
      </c>
      <c r="V74" s="36" t="s">
        <v>226</v>
      </c>
      <c r="W74" s="36">
        <v>1</v>
      </c>
      <c r="X74" s="49">
        <v>1</v>
      </c>
      <c r="Y74" s="41">
        <v>0</v>
      </c>
    </row>
    <row r="75" spans="1:25" x14ac:dyDescent="0.2">
      <c r="A75" t="s">
        <v>293</v>
      </c>
      <c r="B75" t="s">
        <v>287</v>
      </c>
      <c r="C75" s="36" t="s">
        <v>72</v>
      </c>
      <c r="D75" s="36" t="s">
        <v>285</v>
      </c>
      <c r="E75" s="41" t="s">
        <v>459</v>
      </c>
      <c r="F75" s="36">
        <v>2</v>
      </c>
      <c r="G75" s="36" t="s">
        <v>233</v>
      </c>
      <c r="H75" s="23">
        <v>171027</v>
      </c>
      <c r="I75" s="10" t="s">
        <v>179</v>
      </c>
      <c r="J75" s="10" t="s">
        <v>177</v>
      </c>
      <c r="K75" s="10">
        <v>638</v>
      </c>
      <c r="L75" s="10">
        <v>1324</v>
      </c>
      <c r="M75" s="10">
        <v>1962</v>
      </c>
      <c r="N75" s="10">
        <v>3</v>
      </c>
      <c r="O75">
        <v>7</v>
      </c>
      <c r="P75">
        <v>14</v>
      </c>
      <c r="Q75" s="36" t="s">
        <v>97</v>
      </c>
      <c r="R75" s="36" t="s">
        <v>98</v>
      </c>
      <c r="S75" s="36" t="s">
        <v>227</v>
      </c>
      <c r="T75" s="36" t="s">
        <v>228</v>
      </c>
      <c r="U75" s="36" t="s">
        <v>229</v>
      </c>
      <c r="V75" s="36" t="s">
        <v>230</v>
      </c>
      <c r="W75" s="36">
        <v>1</v>
      </c>
      <c r="X75" s="49">
        <v>1</v>
      </c>
      <c r="Y75" s="41">
        <v>0</v>
      </c>
    </row>
    <row r="76" spans="1:25" x14ac:dyDescent="0.2">
      <c r="A76" t="s">
        <v>295</v>
      </c>
      <c r="B76" t="s">
        <v>290</v>
      </c>
      <c r="C76" s="36" t="s">
        <v>73</v>
      </c>
      <c r="D76" s="36" t="s">
        <v>285</v>
      </c>
      <c r="E76" s="41" t="s">
        <v>459</v>
      </c>
      <c r="F76" s="36">
        <v>1</v>
      </c>
      <c r="G76" s="36" t="s">
        <v>233</v>
      </c>
      <c r="H76" s="23">
        <v>171027</v>
      </c>
      <c r="I76" s="10" t="s">
        <v>178</v>
      </c>
      <c r="J76" s="10" t="s">
        <v>180</v>
      </c>
      <c r="K76" s="10">
        <v>800</v>
      </c>
      <c r="L76" s="10">
        <v>1285</v>
      </c>
      <c r="M76" s="10">
        <v>2085</v>
      </c>
      <c r="N76" s="10">
        <v>0</v>
      </c>
      <c r="O76">
        <v>9</v>
      </c>
      <c r="P76">
        <v>17</v>
      </c>
      <c r="Q76" s="36" t="s">
        <v>95</v>
      </c>
      <c r="R76" s="36" t="s">
        <v>96</v>
      </c>
      <c r="S76" s="36" t="s">
        <v>223</v>
      </c>
      <c r="T76" s="36" t="s">
        <v>224</v>
      </c>
      <c r="U76" s="36" t="s">
        <v>225</v>
      </c>
      <c r="V76" s="36" t="s">
        <v>226</v>
      </c>
      <c r="W76" s="36">
        <v>1</v>
      </c>
      <c r="X76" s="49">
        <v>1</v>
      </c>
      <c r="Y76" s="41">
        <v>0</v>
      </c>
    </row>
    <row r="77" spans="1:25" x14ac:dyDescent="0.2">
      <c r="A77" t="s">
        <v>295</v>
      </c>
      <c r="B77" t="s">
        <v>291</v>
      </c>
      <c r="C77" s="36" t="s">
        <v>74</v>
      </c>
      <c r="D77" s="36" t="s">
        <v>285</v>
      </c>
      <c r="E77" s="41" t="s">
        <v>459</v>
      </c>
      <c r="F77" s="36">
        <v>2</v>
      </c>
      <c r="G77" s="36" t="s">
        <v>233</v>
      </c>
      <c r="H77" s="23">
        <v>171027</v>
      </c>
      <c r="I77" s="10" t="s">
        <v>180</v>
      </c>
      <c r="J77" s="10" t="s">
        <v>178</v>
      </c>
      <c r="K77" s="10">
        <v>1459</v>
      </c>
      <c r="L77" s="10">
        <v>777</v>
      </c>
      <c r="M77" s="10">
        <v>2236</v>
      </c>
      <c r="N77" s="10">
        <v>1</v>
      </c>
      <c r="O77">
        <v>13</v>
      </c>
      <c r="P77">
        <v>9</v>
      </c>
      <c r="Q77" s="36" t="s">
        <v>97</v>
      </c>
      <c r="R77" s="36" t="s">
        <v>98</v>
      </c>
      <c r="S77" s="36" t="s">
        <v>227</v>
      </c>
      <c r="T77" s="36" t="s">
        <v>228</v>
      </c>
      <c r="U77" s="36" t="s">
        <v>229</v>
      </c>
      <c r="V77" s="36" t="s">
        <v>230</v>
      </c>
      <c r="W77" s="36">
        <v>1</v>
      </c>
      <c r="X77" s="49">
        <v>1</v>
      </c>
      <c r="Y77" s="41">
        <v>0</v>
      </c>
    </row>
    <row r="78" spans="1:25" x14ac:dyDescent="0.2">
      <c r="A78" t="s">
        <v>294</v>
      </c>
      <c r="B78" t="s">
        <v>288</v>
      </c>
      <c r="C78" s="36" t="s">
        <v>75</v>
      </c>
      <c r="D78" s="36" t="s">
        <v>285</v>
      </c>
      <c r="E78" s="41" t="s">
        <v>459</v>
      </c>
      <c r="F78" s="36">
        <v>1</v>
      </c>
      <c r="G78" s="36" t="s">
        <v>234</v>
      </c>
      <c r="H78" s="23">
        <v>171027</v>
      </c>
      <c r="I78" s="10" t="s">
        <v>177</v>
      </c>
      <c r="J78" s="10" t="s">
        <v>179</v>
      </c>
      <c r="K78" s="10">
        <v>937</v>
      </c>
      <c r="L78" s="10">
        <v>1206</v>
      </c>
      <c r="M78" s="10">
        <v>2143</v>
      </c>
      <c r="N78" s="10">
        <v>0</v>
      </c>
      <c r="O78">
        <v>5</v>
      </c>
      <c r="P78">
        <v>13</v>
      </c>
      <c r="Q78" s="36" t="s">
        <v>95</v>
      </c>
      <c r="R78" s="36" t="s">
        <v>96</v>
      </c>
      <c r="S78" s="36" t="s">
        <v>223</v>
      </c>
      <c r="T78" s="36" t="s">
        <v>224</v>
      </c>
      <c r="U78" s="36" t="s">
        <v>225</v>
      </c>
      <c r="V78" s="36" t="s">
        <v>226</v>
      </c>
      <c r="W78" s="36">
        <v>1</v>
      </c>
      <c r="X78" s="49">
        <v>1</v>
      </c>
      <c r="Y78" s="41">
        <v>0</v>
      </c>
    </row>
    <row r="79" spans="1:25" x14ac:dyDescent="0.2">
      <c r="A79" t="s">
        <v>294</v>
      </c>
      <c r="B79" t="s">
        <v>289</v>
      </c>
      <c r="C79" s="36" t="s">
        <v>76</v>
      </c>
      <c r="D79" s="36" t="s">
        <v>285</v>
      </c>
      <c r="E79" s="41" t="s">
        <v>459</v>
      </c>
      <c r="F79" s="36">
        <v>2</v>
      </c>
      <c r="G79" s="36" t="s">
        <v>234</v>
      </c>
      <c r="H79" s="23">
        <v>171027</v>
      </c>
      <c r="I79" s="10" t="s">
        <v>179</v>
      </c>
      <c r="J79" s="10" t="s">
        <v>177</v>
      </c>
      <c r="K79" s="10">
        <v>1406</v>
      </c>
      <c r="L79" s="10">
        <v>820</v>
      </c>
      <c r="M79" s="10">
        <v>2226</v>
      </c>
      <c r="N79" s="10">
        <v>0</v>
      </c>
      <c r="O79">
        <v>11</v>
      </c>
      <c r="P79">
        <v>13</v>
      </c>
      <c r="Q79" s="36" t="s">
        <v>97</v>
      </c>
      <c r="R79" s="36" t="s">
        <v>98</v>
      </c>
      <c r="S79" s="36" t="s">
        <v>227</v>
      </c>
      <c r="T79" s="36" t="s">
        <v>228</v>
      </c>
      <c r="U79" s="36" t="s">
        <v>229</v>
      </c>
      <c r="V79" s="36" t="s">
        <v>230</v>
      </c>
      <c r="W79" s="36">
        <v>1</v>
      </c>
      <c r="X79" s="49">
        <v>1</v>
      </c>
      <c r="Y79" s="41">
        <v>0</v>
      </c>
    </row>
    <row r="80" spans="1:25" x14ac:dyDescent="0.2">
      <c r="A80" t="s">
        <v>296</v>
      </c>
      <c r="B80" t="s">
        <v>292</v>
      </c>
      <c r="C80" s="36" t="s">
        <v>77</v>
      </c>
      <c r="D80" s="36" t="s">
        <v>285</v>
      </c>
      <c r="E80" s="41" t="s">
        <v>459</v>
      </c>
      <c r="F80" s="36">
        <v>1</v>
      </c>
      <c r="G80" s="36" t="s">
        <v>234</v>
      </c>
      <c r="H80" s="23">
        <v>171027</v>
      </c>
      <c r="I80" s="10" t="s">
        <v>178</v>
      </c>
      <c r="J80" s="10" t="s">
        <v>180</v>
      </c>
      <c r="K80" s="10">
        <v>1222</v>
      </c>
      <c r="L80" s="10">
        <v>854</v>
      </c>
      <c r="M80" s="10">
        <v>2076</v>
      </c>
      <c r="N80" s="10">
        <v>0</v>
      </c>
      <c r="O80">
        <v>12</v>
      </c>
      <c r="P80">
        <v>15</v>
      </c>
      <c r="Q80" s="36" t="s">
        <v>95</v>
      </c>
      <c r="R80" s="36" t="s">
        <v>96</v>
      </c>
      <c r="S80" s="36" t="s">
        <v>223</v>
      </c>
      <c r="T80" s="36" t="s">
        <v>224</v>
      </c>
      <c r="U80" s="36" t="s">
        <v>225</v>
      </c>
      <c r="V80" s="36" t="s">
        <v>226</v>
      </c>
      <c r="W80" s="36">
        <v>1</v>
      </c>
      <c r="X80" s="49">
        <v>1</v>
      </c>
      <c r="Y80" s="41">
        <v>0</v>
      </c>
    </row>
    <row r="81" spans="1:25" x14ac:dyDescent="0.2">
      <c r="A81" s="23" t="s">
        <v>296</v>
      </c>
      <c r="B81" t="s">
        <v>297</v>
      </c>
      <c r="C81" s="36" t="s">
        <v>78</v>
      </c>
      <c r="D81" s="36" t="s">
        <v>285</v>
      </c>
      <c r="E81" s="41" t="s">
        <v>459</v>
      </c>
      <c r="F81" s="36">
        <v>2</v>
      </c>
      <c r="G81" s="36" t="s">
        <v>234</v>
      </c>
      <c r="H81" s="23">
        <v>171027</v>
      </c>
      <c r="I81" s="10" t="s">
        <v>180</v>
      </c>
      <c r="J81" s="10" t="s">
        <v>178</v>
      </c>
      <c r="K81" s="10">
        <v>290</v>
      </c>
      <c r="L81" s="10">
        <v>1454</v>
      </c>
      <c r="M81" s="10">
        <v>1744</v>
      </c>
      <c r="N81" s="10">
        <v>14</v>
      </c>
      <c r="O81">
        <v>6</v>
      </c>
      <c r="P81">
        <v>10</v>
      </c>
      <c r="Q81" s="36" t="s">
        <v>97</v>
      </c>
      <c r="R81" s="36" t="s">
        <v>98</v>
      </c>
      <c r="S81" s="36" t="s">
        <v>227</v>
      </c>
      <c r="T81" s="36" t="s">
        <v>228</v>
      </c>
      <c r="U81" s="36" t="s">
        <v>229</v>
      </c>
      <c r="V81" s="36" t="s">
        <v>230</v>
      </c>
      <c r="W81" s="36">
        <v>1</v>
      </c>
      <c r="X81" s="49">
        <v>1</v>
      </c>
      <c r="Y81" s="41">
        <v>0</v>
      </c>
    </row>
    <row r="82" spans="1:25" x14ac:dyDescent="0.2">
      <c r="A82" t="s">
        <v>319</v>
      </c>
      <c r="B82" t="s">
        <v>313</v>
      </c>
      <c r="C82" s="49" t="s">
        <v>71</v>
      </c>
      <c r="D82" s="49" t="s">
        <v>321</v>
      </c>
      <c r="E82" s="41" t="s">
        <v>460</v>
      </c>
      <c r="F82" s="49">
        <v>1</v>
      </c>
      <c r="G82" s="49" t="s">
        <v>234</v>
      </c>
      <c r="H82" s="41">
        <v>171103</v>
      </c>
      <c r="I82" s="44" t="s">
        <v>177</v>
      </c>
      <c r="J82" s="44" t="s">
        <v>179</v>
      </c>
      <c r="K82" s="44">
        <v>1283</v>
      </c>
      <c r="L82" s="44">
        <v>929</v>
      </c>
      <c r="M82" s="44">
        <v>2212</v>
      </c>
      <c r="N82" s="44"/>
      <c r="O82">
        <v>15</v>
      </c>
      <c r="P82">
        <v>12</v>
      </c>
      <c r="Q82" s="49" t="s">
        <v>95</v>
      </c>
      <c r="R82" s="49" t="s">
        <v>96</v>
      </c>
      <c r="S82" s="49" t="s">
        <v>223</v>
      </c>
      <c r="T82" s="49" t="s">
        <v>224</v>
      </c>
      <c r="U82" s="49" t="s">
        <v>225</v>
      </c>
      <c r="V82" s="49" t="s">
        <v>226</v>
      </c>
      <c r="W82" s="49">
        <v>1</v>
      </c>
      <c r="X82" s="49">
        <v>1</v>
      </c>
      <c r="Y82" s="41">
        <v>0</v>
      </c>
    </row>
    <row r="83" spans="1:25" x14ac:dyDescent="0.2">
      <c r="A83" t="s">
        <v>319</v>
      </c>
      <c r="B83" t="s">
        <v>314</v>
      </c>
      <c r="C83" s="49" t="s">
        <v>72</v>
      </c>
      <c r="D83" s="49" t="s">
        <v>321</v>
      </c>
      <c r="E83" s="41" t="s">
        <v>460</v>
      </c>
      <c r="F83" s="49">
        <v>2</v>
      </c>
      <c r="G83" s="49" t="s">
        <v>234</v>
      </c>
      <c r="H83" s="41">
        <v>171103</v>
      </c>
      <c r="I83" s="44" t="s">
        <v>179</v>
      </c>
      <c r="J83" s="44" t="s">
        <v>177</v>
      </c>
      <c r="K83" s="44">
        <v>1124</v>
      </c>
      <c r="L83" s="44">
        <v>999</v>
      </c>
      <c r="M83" s="44">
        <v>2123</v>
      </c>
      <c r="N83" s="44"/>
      <c r="O83">
        <v>12</v>
      </c>
      <c r="P83">
        <v>11</v>
      </c>
      <c r="Q83" s="49" t="s">
        <v>97</v>
      </c>
      <c r="R83" s="49" t="s">
        <v>98</v>
      </c>
      <c r="S83" s="49" t="s">
        <v>227</v>
      </c>
      <c r="T83" s="49" t="s">
        <v>228</v>
      </c>
      <c r="U83" s="49" t="s">
        <v>229</v>
      </c>
      <c r="V83" s="49" t="s">
        <v>230</v>
      </c>
      <c r="W83" s="49">
        <v>1</v>
      </c>
      <c r="X83" s="49">
        <v>1</v>
      </c>
      <c r="Y83" s="41">
        <v>0</v>
      </c>
    </row>
    <row r="84" spans="1:25" x14ac:dyDescent="0.2">
      <c r="A84" t="s">
        <v>317</v>
      </c>
      <c r="B84" t="s">
        <v>309</v>
      </c>
      <c r="C84" s="49" t="s">
        <v>73</v>
      </c>
      <c r="D84" s="49" t="s">
        <v>321</v>
      </c>
      <c r="E84" s="41" t="s">
        <v>460</v>
      </c>
      <c r="F84" s="49">
        <v>1</v>
      </c>
      <c r="G84" s="49" t="s">
        <v>234</v>
      </c>
      <c r="H84" s="41">
        <v>171103</v>
      </c>
      <c r="I84" s="44" t="s">
        <v>178</v>
      </c>
      <c r="J84" s="44" t="s">
        <v>180</v>
      </c>
      <c r="K84" s="44">
        <v>782</v>
      </c>
      <c r="L84" s="44">
        <v>1079</v>
      </c>
      <c r="M84" s="44">
        <v>1861</v>
      </c>
      <c r="N84" s="44"/>
      <c r="O84">
        <v>8</v>
      </c>
      <c r="P84">
        <v>12</v>
      </c>
      <c r="Q84" s="49" t="s">
        <v>95</v>
      </c>
      <c r="R84" s="49" t="s">
        <v>96</v>
      </c>
      <c r="S84" s="49" t="s">
        <v>223</v>
      </c>
      <c r="T84" s="49" t="s">
        <v>224</v>
      </c>
      <c r="U84" s="49" t="s">
        <v>225</v>
      </c>
      <c r="V84" s="49" t="s">
        <v>226</v>
      </c>
      <c r="W84" s="49">
        <v>1</v>
      </c>
      <c r="X84" s="49">
        <v>1</v>
      </c>
      <c r="Y84" s="41">
        <v>0</v>
      </c>
    </row>
    <row r="85" spans="1:25" x14ac:dyDescent="0.2">
      <c r="A85" t="s">
        <v>317</v>
      </c>
      <c r="B85" t="s">
        <v>310</v>
      </c>
      <c r="C85" s="49" t="s">
        <v>74</v>
      </c>
      <c r="D85" s="49" t="s">
        <v>321</v>
      </c>
      <c r="E85" s="41" t="s">
        <v>460</v>
      </c>
      <c r="F85" s="49">
        <v>2</v>
      </c>
      <c r="G85" s="49" t="s">
        <v>234</v>
      </c>
      <c r="H85" s="41">
        <v>171103</v>
      </c>
      <c r="I85" s="44" t="s">
        <v>180</v>
      </c>
      <c r="J85" s="44" t="s">
        <v>178</v>
      </c>
      <c r="K85" s="44">
        <v>1428</v>
      </c>
      <c r="L85" s="44">
        <v>746</v>
      </c>
      <c r="M85" s="44">
        <v>2174</v>
      </c>
      <c r="N85" s="44">
        <v>0</v>
      </c>
      <c r="O85">
        <v>15</v>
      </c>
      <c r="P85">
        <v>7</v>
      </c>
      <c r="Q85" s="49" t="s">
        <v>97</v>
      </c>
      <c r="R85" s="49" t="s">
        <v>98</v>
      </c>
      <c r="S85" s="49" t="s">
        <v>227</v>
      </c>
      <c r="T85" s="49" t="s">
        <v>228</v>
      </c>
      <c r="U85" s="49" t="s">
        <v>229</v>
      </c>
      <c r="V85" s="49" t="s">
        <v>230</v>
      </c>
      <c r="W85" s="49">
        <v>1</v>
      </c>
      <c r="X85" s="49">
        <v>1</v>
      </c>
      <c r="Y85" s="41">
        <v>0</v>
      </c>
    </row>
    <row r="86" spans="1:25" x14ac:dyDescent="0.2">
      <c r="A86" t="s">
        <v>320</v>
      </c>
      <c r="B86" t="s">
        <v>315</v>
      </c>
      <c r="C86" s="49" t="s">
        <v>75</v>
      </c>
      <c r="D86" s="49" t="s">
        <v>321</v>
      </c>
      <c r="E86" s="41" t="s">
        <v>460</v>
      </c>
      <c r="F86" s="49">
        <v>1</v>
      </c>
      <c r="G86" s="49" t="s">
        <v>233</v>
      </c>
      <c r="H86" s="41">
        <v>171103</v>
      </c>
      <c r="I86" s="44" t="s">
        <v>177</v>
      </c>
      <c r="J86" s="44" t="s">
        <v>179</v>
      </c>
      <c r="K86" s="44">
        <v>1146</v>
      </c>
      <c r="L86" s="44">
        <v>1044</v>
      </c>
      <c r="M86" s="44">
        <v>2190</v>
      </c>
      <c r="N86" s="44">
        <v>0</v>
      </c>
      <c r="O86">
        <v>10</v>
      </c>
      <c r="P86">
        <v>11</v>
      </c>
      <c r="Q86" s="49" t="s">
        <v>95</v>
      </c>
      <c r="R86" s="49" t="s">
        <v>96</v>
      </c>
      <c r="S86" s="49" t="s">
        <v>223</v>
      </c>
      <c r="T86" s="49" t="s">
        <v>224</v>
      </c>
      <c r="U86" s="49" t="s">
        <v>225</v>
      </c>
      <c r="V86" s="49" t="s">
        <v>226</v>
      </c>
      <c r="W86" s="49">
        <v>1</v>
      </c>
      <c r="X86" s="49">
        <v>1</v>
      </c>
      <c r="Y86" s="41">
        <v>0</v>
      </c>
    </row>
    <row r="87" spans="1:25" x14ac:dyDescent="0.2">
      <c r="A87" t="s">
        <v>320</v>
      </c>
      <c r="B87" t="s">
        <v>316</v>
      </c>
      <c r="C87" s="49" t="s">
        <v>76</v>
      </c>
      <c r="D87" s="49" t="s">
        <v>321</v>
      </c>
      <c r="E87" s="41" t="s">
        <v>460</v>
      </c>
      <c r="F87" s="49">
        <v>2</v>
      </c>
      <c r="G87" s="49" t="s">
        <v>233</v>
      </c>
      <c r="H87" s="41">
        <v>171103</v>
      </c>
      <c r="I87" s="44" t="s">
        <v>179</v>
      </c>
      <c r="J87" s="44" t="s">
        <v>177</v>
      </c>
      <c r="K87" s="44">
        <v>851</v>
      </c>
      <c r="L87" s="44">
        <v>1330</v>
      </c>
      <c r="M87" s="44">
        <v>2181</v>
      </c>
      <c r="N87" s="44"/>
      <c r="O87">
        <v>9</v>
      </c>
      <c r="P87">
        <v>13</v>
      </c>
      <c r="Q87" s="49" t="s">
        <v>97</v>
      </c>
      <c r="R87" s="49" t="s">
        <v>98</v>
      </c>
      <c r="S87" s="49" t="s">
        <v>227</v>
      </c>
      <c r="T87" s="49" t="s">
        <v>228</v>
      </c>
      <c r="U87" s="49" t="s">
        <v>229</v>
      </c>
      <c r="V87" s="49" t="s">
        <v>230</v>
      </c>
      <c r="W87" s="49">
        <v>1</v>
      </c>
      <c r="X87" s="49">
        <v>1</v>
      </c>
      <c r="Y87" s="41">
        <v>0</v>
      </c>
    </row>
    <row r="88" spans="1:25" x14ac:dyDescent="0.2">
      <c r="A88" t="s">
        <v>318</v>
      </c>
      <c r="B88" t="s">
        <v>311</v>
      </c>
      <c r="C88" s="49" t="s">
        <v>77</v>
      </c>
      <c r="D88" s="49" t="s">
        <v>321</v>
      </c>
      <c r="E88" s="41" t="s">
        <v>460</v>
      </c>
      <c r="F88" s="49">
        <v>1</v>
      </c>
      <c r="G88" s="49" t="s">
        <v>233</v>
      </c>
      <c r="H88" s="41">
        <v>171103</v>
      </c>
      <c r="I88" s="44" t="s">
        <v>178</v>
      </c>
      <c r="J88" s="44" t="s">
        <v>180</v>
      </c>
      <c r="K88" s="44">
        <v>1003</v>
      </c>
      <c r="L88" s="44">
        <v>1225</v>
      </c>
      <c r="M88" s="44">
        <v>2228</v>
      </c>
      <c r="N88" s="44"/>
      <c r="O88">
        <v>12</v>
      </c>
      <c r="P88">
        <v>14</v>
      </c>
      <c r="Q88" s="49" t="s">
        <v>95</v>
      </c>
      <c r="R88" s="49" t="s">
        <v>96</v>
      </c>
      <c r="S88" s="49" t="s">
        <v>223</v>
      </c>
      <c r="T88" s="49" t="s">
        <v>224</v>
      </c>
      <c r="U88" s="49" t="s">
        <v>225</v>
      </c>
      <c r="V88" s="49" t="s">
        <v>226</v>
      </c>
      <c r="W88" s="49">
        <v>1</v>
      </c>
      <c r="X88" s="49">
        <v>1</v>
      </c>
      <c r="Y88" s="41">
        <v>0</v>
      </c>
    </row>
    <row r="89" spans="1:25" x14ac:dyDescent="0.2">
      <c r="A89" t="s">
        <v>318</v>
      </c>
      <c r="B89" t="s">
        <v>312</v>
      </c>
      <c r="C89" s="49" t="s">
        <v>78</v>
      </c>
      <c r="D89" s="49" t="s">
        <v>321</v>
      </c>
      <c r="E89" s="41" t="s">
        <v>460</v>
      </c>
      <c r="F89" s="49">
        <v>2</v>
      </c>
      <c r="G89" s="49" t="s">
        <v>233</v>
      </c>
      <c r="H89" s="41">
        <v>171103</v>
      </c>
      <c r="I89" s="44" t="s">
        <v>180</v>
      </c>
      <c r="J89" s="44" t="s">
        <v>178</v>
      </c>
      <c r="K89" s="44">
        <v>909</v>
      </c>
      <c r="L89" s="44">
        <v>1115</v>
      </c>
      <c r="M89" s="44">
        <v>2024</v>
      </c>
      <c r="N89" s="44"/>
      <c r="O89">
        <v>9</v>
      </c>
      <c r="P89">
        <v>11</v>
      </c>
      <c r="Q89" s="49" t="s">
        <v>97</v>
      </c>
      <c r="R89" s="49" t="s">
        <v>98</v>
      </c>
      <c r="S89" s="49" t="s">
        <v>227</v>
      </c>
      <c r="T89" s="49" t="s">
        <v>228</v>
      </c>
      <c r="U89" s="49" t="s">
        <v>229</v>
      </c>
      <c r="V89" s="49" t="s">
        <v>230</v>
      </c>
      <c r="W89" s="49">
        <v>1</v>
      </c>
      <c r="X89" s="49">
        <v>1</v>
      </c>
      <c r="Y89" s="41">
        <v>0</v>
      </c>
    </row>
    <row r="90" spans="1:25" s="55" customFormat="1" x14ac:dyDescent="0.2">
      <c r="A90" s="55" t="s">
        <v>323</v>
      </c>
      <c r="B90" s="55" t="s">
        <v>325</v>
      </c>
      <c r="C90" s="56" t="s">
        <v>71</v>
      </c>
      <c r="D90" s="55" t="s">
        <v>322</v>
      </c>
      <c r="E90" s="55" t="s">
        <v>465</v>
      </c>
      <c r="F90" s="57">
        <v>1</v>
      </c>
      <c r="G90" s="58" t="s">
        <v>6</v>
      </c>
      <c r="H90" s="55">
        <v>171106</v>
      </c>
      <c r="I90" s="38" t="s">
        <v>177</v>
      </c>
      <c r="J90" s="38" t="s">
        <v>38</v>
      </c>
      <c r="L90" s="38">
        <v>0</v>
      </c>
      <c r="M90" s="38"/>
      <c r="N90" s="38"/>
      <c r="O90" s="55">
        <v>29</v>
      </c>
      <c r="P90" s="55">
        <v>0</v>
      </c>
      <c r="Q90" s="56" t="s">
        <v>95</v>
      </c>
      <c r="R90" s="56" t="s">
        <v>96</v>
      </c>
      <c r="S90" s="56" t="s">
        <v>223</v>
      </c>
      <c r="T90" s="56" t="s">
        <v>231</v>
      </c>
      <c r="U90" s="56" t="s">
        <v>225</v>
      </c>
      <c r="V90" s="56" t="s">
        <v>231</v>
      </c>
      <c r="W90" s="56">
        <v>1</v>
      </c>
      <c r="X90" s="49">
        <v>1</v>
      </c>
      <c r="Y90" s="41">
        <v>0</v>
      </c>
    </row>
    <row r="91" spans="1:25" x14ac:dyDescent="0.2">
      <c r="A91" t="s">
        <v>323</v>
      </c>
      <c r="B91" t="s">
        <v>326</v>
      </c>
      <c r="C91" s="49" t="s">
        <v>72</v>
      </c>
      <c r="D91" t="s">
        <v>322</v>
      </c>
      <c r="E91" s="55" t="s">
        <v>465</v>
      </c>
      <c r="F91" s="47">
        <v>2</v>
      </c>
      <c r="G91" s="50" t="s">
        <v>6</v>
      </c>
      <c r="H91">
        <v>171106</v>
      </c>
      <c r="I91" s="44" t="s">
        <v>38</v>
      </c>
      <c r="J91" s="44" t="s">
        <v>177</v>
      </c>
      <c r="K91" s="44">
        <v>0</v>
      </c>
      <c r="M91" s="44"/>
      <c r="N91" s="44"/>
      <c r="O91">
        <v>0</v>
      </c>
      <c r="P91">
        <v>16</v>
      </c>
      <c r="Q91" s="49" t="s">
        <v>97</v>
      </c>
      <c r="R91" s="49" t="s">
        <v>98</v>
      </c>
      <c r="S91" s="49" t="s">
        <v>231</v>
      </c>
      <c r="T91" s="49" t="s">
        <v>228</v>
      </c>
      <c r="U91" s="49" t="s">
        <v>231</v>
      </c>
      <c r="V91" s="49" t="s">
        <v>230</v>
      </c>
      <c r="W91" s="49">
        <v>1</v>
      </c>
      <c r="X91" s="49">
        <v>1</v>
      </c>
      <c r="Y91" s="41">
        <v>0</v>
      </c>
    </row>
    <row r="92" spans="1:25" x14ac:dyDescent="0.2">
      <c r="A92" t="s">
        <v>324</v>
      </c>
      <c r="B92" t="s">
        <v>329</v>
      </c>
      <c r="C92" s="49" t="s">
        <v>73</v>
      </c>
      <c r="D92" s="41" t="s">
        <v>322</v>
      </c>
      <c r="E92" s="55" t="s">
        <v>466</v>
      </c>
      <c r="F92" s="47">
        <v>1</v>
      </c>
      <c r="G92" s="50" t="s">
        <v>6</v>
      </c>
      <c r="H92">
        <v>171106</v>
      </c>
      <c r="I92" s="44" t="s">
        <v>178</v>
      </c>
      <c r="J92" s="44" t="s">
        <v>38</v>
      </c>
      <c r="K92" s="44">
        <v>2287</v>
      </c>
      <c r="L92" s="44">
        <v>0</v>
      </c>
      <c r="M92" s="44">
        <v>2287</v>
      </c>
      <c r="N92" s="44">
        <v>0</v>
      </c>
      <c r="O92" s="44">
        <v>24</v>
      </c>
      <c r="P92" s="44">
        <v>0</v>
      </c>
      <c r="Q92" s="49" t="s">
        <v>95</v>
      </c>
      <c r="R92" s="49" t="s">
        <v>96</v>
      </c>
      <c r="S92" s="49" t="s">
        <v>223</v>
      </c>
      <c r="T92" s="49" t="s">
        <v>231</v>
      </c>
      <c r="U92" s="49" t="s">
        <v>225</v>
      </c>
      <c r="V92" s="49" t="s">
        <v>231</v>
      </c>
      <c r="W92" s="49">
        <v>1</v>
      </c>
      <c r="X92" s="49">
        <v>1</v>
      </c>
      <c r="Y92" s="41">
        <v>0</v>
      </c>
    </row>
    <row r="93" spans="1:25" x14ac:dyDescent="0.2">
      <c r="A93" t="s">
        <v>324</v>
      </c>
      <c r="B93" t="s">
        <v>330</v>
      </c>
      <c r="C93" s="49" t="s">
        <v>74</v>
      </c>
      <c r="D93" s="41" t="s">
        <v>322</v>
      </c>
      <c r="E93" s="55" t="s">
        <v>466</v>
      </c>
      <c r="F93" s="47">
        <v>2</v>
      </c>
      <c r="G93" s="50" t="s">
        <v>6</v>
      </c>
      <c r="H93">
        <v>171106</v>
      </c>
      <c r="I93" s="44" t="s">
        <v>38</v>
      </c>
      <c r="J93" s="44" t="s">
        <v>178</v>
      </c>
      <c r="K93" s="44">
        <v>0</v>
      </c>
      <c r="L93" s="44">
        <v>3414</v>
      </c>
      <c r="M93" s="44">
        <v>3414</v>
      </c>
      <c r="N93" s="44">
        <v>1</v>
      </c>
      <c r="O93" s="44">
        <v>0</v>
      </c>
      <c r="P93" s="44">
        <v>18</v>
      </c>
      <c r="Q93" s="49" t="s">
        <v>97</v>
      </c>
      <c r="R93" s="49" t="s">
        <v>98</v>
      </c>
      <c r="S93" s="49" t="s">
        <v>231</v>
      </c>
      <c r="T93" s="49" t="s">
        <v>228</v>
      </c>
      <c r="U93" s="49" t="s">
        <v>231</v>
      </c>
      <c r="V93" s="49" t="s">
        <v>230</v>
      </c>
      <c r="W93" s="49">
        <v>1</v>
      </c>
      <c r="X93" s="49">
        <v>1</v>
      </c>
      <c r="Y93" s="41">
        <v>0</v>
      </c>
    </row>
    <row r="94" spans="1:25" x14ac:dyDescent="0.2">
      <c r="A94" t="s">
        <v>327</v>
      </c>
      <c r="B94" t="s">
        <v>331</v>
      </c>
      <c r="C94" s="49" t="s">
        <v>75</v>
      </c>
      <c r="D94" s="41" t="s">
        <v>322</v>
      </c>
      <c r="E94" s="55" t="s">
        <v>465</v>
      </c>
      <c r="F94" s="47">
        <v>1</v>
      </c>
      <c r="G94" s="47" t="s">
        <v>8</v>
      </c>
      <c r="H94">
        <v>171106</v>
      </c>
      <c r="I94" s="44" t="s">
        <v>177</v>
      </c>
      <c r="J94" s="44" t="s">
        <v>38</v>
      </c>
      <c r="K94" s="44">
        <v>3108</v>
      </c>
      <c r="L94" s="44">
        <v>0</v>
      </c>
      <c r="M94" s="44">
        <v>3108</v>
      </c>
      <c r="N94" s="44"/>
      <c r="O94" s="44">
        <v>25</v>
      </c>
      <c r="P94" s="44">
        <v>0</v>
      </c>
      <c r="Q94" s="49" t="s">
        <v>95</v>
      </c>
      <c r="R94" s="49" t="s">
        <v>96</v>
      </c>
      <c r="S94" s="49" t="s">
        <v>223</v>
      </c>
      <c r="T94" s="49" t="s">
        <v>231</v>
      </c>
      <c r="U94" s="49" t="s">
        <v>225</v>
      </c>
      <c r="V94" s="49" t="s">
        <v>231</v>
      </c>
      <c r="W94" s="49">
        <v>1</v>
      </c>
      <c r="X94" s="49">
        <v>1</v>
      </c>
      <c r="Y94" s="41">
        <v>0</v>
      </c>
    </row>
    <row r="95" spans="1:25" x14ac:dyDescent="0.2">
      <c r="A95" t="s">
        <v>327</v>
      </c>
      <c r="B95" t="s">
        <v>332</v>
      </c>
      <c r="C95" s="49" t="s">
        <v>76</v>
      </c>
      <c r="D95" s="41" t="s">
        <v>322</v>
      </c>
      <c r="E95" s="55" t="s">
        <v>465</v>
      </c>
      <c r="F95" s="47">
        <v>2</v>
      </c>
      <c r="G95" s="47" t="s">
        <v>8</v>
      </c>
      <c r="H95">
        <v>171106</v>
      </c>
      <c r="I95" s="44" t="s">
        <v>38</v>
      </c>
      <c r="J95" s="44" t="s">
        <v>177</v>
      </c>
      <c r="K95">
        <v>0</v>
      </c>
      <c r="L95" s="44">
        <v>3668</v>
      </c>
      <c r="M95" s="44">
        <v>3668</v>
      </c>
      <c r="N95" s="44"/>
      <c r="O95" s="44">
        <v>0</v>
      </c>
      <c r="P95" s="44">
        <v>30</v>
      </c>
      <c r="Q95" s="49" t="s">
        <v>97</v>
      </c>
      <c r="R95" s="49" t="s">
        <v>98</v>
      </c>
      <c r="S95" s="49" t="s">
        <v>231</v>
      </c>
      <c r="T95" s="49" t="s">
        <v>228</v>
      </c>
      <c r="U95" s="49" t="s">
        <v>231</v>
      </c>
      <c r="V95" s="49" t="s">
        <v>230</v>
      </c>
      <c r="W95" s="49">
        <v>1</v>
      </c>
      <c r="X95" s="49">
        <v>1</v>
      </c>
      <c r="Y95" s="41">
        <v>0</v>
      </c>
    </row>
    <row r="96" spans="1:25" x14ac:dyDescent="0.2">
      <c r="A96" t="s">
        <v>328</v>
      </c>
      <c r="B96" t="s">
        <v>333</v>
      </c>
      <c r="C96" s="49" t="s">
        <v>77</v>
      </c>
      <c r="D96" s="41" t="s">
        <v>322</v>
      </c>
      <c r="E96" s="55" t="s">
        <v>466</v>
      </c>
      <c r="F96" s="47">
        <v>1</v>
      </c>
      <c r="G96" s="47" t="s">
        <v>8</v>
      </c>
      <c r="H96">
        <v>171106</v>
      </c>
      <c r="I96" s="44" t="s">
        <v>178</v>
      </c>
      <c r="J96" s="44" t="s">
        <v>38</v>
      </c>
      <c r="K96" s="44">
        <v>2983</v>
      </c>
      <c r="L96">
        <v>0</v>
      </c>
      <c r="M96" s="44">
        <v>2983</v>
      </c>
      <c r="N96" s="44">
        <v>0</v>
      </c>
      <c r="O96" s="44">
        <v>30</v>
      </c>
      <c r="P96" s="44">
        <v>0</v>
      </c>
      <c r="Q96" s="49" t="s">
        <v>95</v>
      </c>
      <c r="R96" s="49" t="s">
        <v>96</v>
      </c>
      <c r="S96" s="49" t="s">
        <v>223</v>
      </c>
      <c r="T96" s="49" t="s">
        <v>231</v>
      </c>
      <c r="U96" s="49" t="s">
        <v>225</v>
      </c>
      <c r="V96" s="49" t="s">
        <v>231</v>
      </c>
      <c r="W96" s="49">
        <v>1</v>
      </c>
      <c r="X96" s="49">
        <v>1</v>
      </c>
      <c r="Y96" s="41">
        <v>0</v>
      </c>
    </row>
    <row r="97" spans="1:25" x14ac:dyDescent="0.2">
      <c r="A97" t="s">
        <v>328</v>
      </c>
      <c r="B97" t="s">
        <v>334</v>
      </c>
      <c r="C97" s="49" t="s">
        <v>78</v>
      </c>
      <c r="D97" s="41" t="s">
        <v>322</v>
      </c>
      <c r="E97" s="55" t="s">
        <v>466</v>
      </c>
      <c r="F97" s="47">
        <v>2</v>
      </c>
      <c r="G97" s="47" t="s">
        <v>8</v>
      </c>
      <c r="H97">
        <v>171106</v>
      </c>
      <c r="I97" s="44" t="s">
        <v>38</v>
      </c>
      <c r="J97" s="44" t="s">
        <v>178</v>
      </c>
      <c r="K97">
        <v>0</v>
      </c>
      <c r="L97" s="44">
        <v>2461</v>
      </c>
      <c r="M97" s="44">
        <v>2461</v>
      </c>
      <c r="N97" s="44">
        <v>0</v>
      </c>
      <c r="O97" s="44">
        <v>0</v>
      </c>
      <c r="P97" s="44">
        <v>20</v>
      </c>
      <c r="Q97" s="49" t="s">
        <v>97</v>
      </c>
      <c r="R97" s="49" t="s">
        <v>98</v>
      </c>
      <c r="S97" s="49" t="s">
        <v>231</v>
      </c>
      <c r="T97" s="49" t="s">
        <v>228</v>
      </c>
      <c r="U97" s="49" t="s">
        <v>231</v>
      </c>
      <c r="V97" s="49" t="s">
        <v>230</v>
      </c>
      <c r="W97" s="49">
        <v>1</v>
      </c>
      <c r="X97" s="49">
        <v>1</v>
      </c>
      <c r="Y97" s="41">
        <v>0</v>
      </c>
    </row>
    <row r="98" spans="1:25" x14ac:dyDescent="0.2">
      <c r="A98" t="s">
        <v>345</v>
      </c>
      <c r="B98" t="s">
        <v>347</v>
      </c>
      <c r="C98" s="49" t="s">
        <v>71</v>
      </c>
      <c r="D98" s="41" t="s">
        <v>339</v>
      </c>
      <c r="E98" s="55" t="s">
        <v>466</v>
      </c>
      <c r="F98" s="47">
        <v>1</v>
      </c>
      <c r="G98" s="50" t="s">
        <v>6</v>
      </c>
      <c r="H98">
        <v>171107</v>
      </c>
      <c r="I98" s="44" t="s">
        <v>38</v>
      </c>
      <c r="J98" s="44" t="s">
        <v>179</v>
      </c>
      <c r="K98" s="44">
        <v>0</v>
      </c>
      <c r="L98" s="44">
        <v>3454</v>
      </c>
      <c r="M98" s="44">
        <v>3454</v>
      </c>
      <c r="N98" s="44">
        <v>2</v>
      </c>
      <c r="O98" s="44">
        <v>0</v>
      </c>
      <c r="P98" s="44">
        <v>29</v>
      </c>
      <c r="Q98" s="49" t="s">
        <v>95</v>
      </c>
      <c r="R98" s="49" t="s">
        <v>96</v>
      </c>
      <c r="S98" s="49" t="s">
        <v>231</v>
      </c>
      <c r="T98" s="49" t="s">
        <v>224</v>
      </c>
      <c r="U98" s="49" t="s">
        <v>231</v>
      </c>
      <c r="V98" s="49" t="s">
        <v>226</v>
      </c>
      <c r="W98" s="49">
        <v>1</v>
      </c>
      <c r="X98" s="49">
        <v>1</v>
      </c>
      <c r="Y98" s="41">
        <v>0</v>
      </c>
    </row>
    <row r="99" spans="1:25" x14ac:dyDescent="0.2">
      <c r="A99" t="s">
        <v>345</v>
      </c>
      <c r="B99" t="s">
        <v>348</v>
      </c>
      <c r="C99" s="49" t="s">
        <v>72</v>
      </c>
      <c r="D99" s="41" t="s">
        <v>339</v>
      </c>
      <c r="E99" s="55" t="s">
        <v>466</v>
      </c>
      <c r="F99" s="47">
        <v>2</v>
      </c>
      <c r="G99" s="50" t="s">
        <v>6</v>
      </c>
      <c r="H99">
        <v>171107</v>
      </c>
      <c r="I99" s="44" t="s">
        <v>179</v>
      </c>
      <c r="J99" s="44" t="s">
        <v>38</v>
      </c>
      <c r="K99" s="44">
        <v>2285</v>
      </c>
      <c r="L99" s="44">
        <v>0</v>
      </c>
      <c r="M99" s="44">
        <v>2285</v>
      </c>
      <c r="N99" s="44">
        <v>2</v>
      </c>
      <c r="O99" s="44">
        <v>17</v>
      </c>
      <c r="P99" s="44">
        <v>0</v>
      </c>
      <c r="Q99" s="49" t="s">
        <v>97</v>
      </c>
      <c r="R99" s="49" t="s">
        <v>98</v>
      </c>
      <c r="S99" s="49" t="s">
        <v>227</v>
      </c>
      <c r="T99" s="49" t="s">
        <v>231</v>
      </c>
      <c r="U99" s="49" t="s">
        <v>229</v>
      </c>
      <c r="V99" s="49" t="s">
        <v>231</v>
      </c>
      <c r="W99" s="49">
        <v>1</v>
      </c>
      <c r="X99" s="49">
        <v>1</v>
      </c>
      <c r="Y99" s="41">
        <v>0</v>
      </c>
    </row>
    <row r="100" spans="1:25" x14ac:dyDescent="0.2">
      <c r="A100" t="s">
        <v>346</v>
      </c>
      <c r="B100" t="s">
        <v>349</v>
      </c>
      <c r="C100" s="49" t="s">
        <v>73</v>
      </c>
      <c r="D100" s="41" t="s">
        <v>339</v>
      </c>
      <c r="E100" s="55" t="s">
        <v>465</v>
      </c>
      <c r="F100" s="47">
        <v>1</v>
      </c>
      <c r="G100" s="50" t="s">
        <v>6</v>
      </c>
      <c r="H100">
        <v>171107</v>
      </c>
      <c r="I100" s="44" t="s">
        <v>38</v>
      </c>
      <c r="J100" s="44" t="s">
        <v>180</v>
      </c>
      <c r="K100" s="44">
        <v>0</v>
      </c>
      <c r="L100" s="44">
        <v>2285</v>
      </c>
      <c r="M100" s="35">
        <v>2564</v>
      </c>
      <c r="N100" s="44">
        <v>1</v>
      </c>
      <c r="O100" s="44">
        <v>0</v>
      </c>
      <c r="P100" s="44">
        <v>16</v>
      </c>
      <c r="Q100" s="49" t="s">
        <v>95</v>
      </c>
      <c r="R100" s="49" t="s">
        <v>96</v>
      </c>
      <c r="S100" s="49" t="s">
        <v>231</v>
      </c>
      <c r="T100" s="49" t="s">
        <v>224</v>
      </c>
      <c r="U100" s="49" t="s">
        <v>231</v>
      </c>
      <c r="V100" s="49" t="s">
        <v>226</v>
      </c>
      <c r="W100" s="49">
        <v>1</v>
      </c>
      <c r="X100" s="49">
        <v>1</v>
      </c>
      <c r="Y100" s="41">
        <v>0</v>
      </c>
    </row>
    <row r="101" spans="1:25" x14ac:dyDescent="0.2">
      <c r="A101" t="s">
        <v>346</v>
      </c>
      <c r="B101" t="s">
        <v>350</v>
      </c>
      <c r="C101" s="49" t="s">
        <v>74</v>
      </c>
      <c r="D101" s="41" t="s">
        <v>339</v>
      </c>
      <c r="E101" s="55" t="s">
        <v>465</v>
      </c>
      <c r="F101" s="47">
        <v>2</v>
      </c>
      <c r="G101" s="50" t="s">
        <v>6</v>
      </c>
      <c r="H101" s="41">
        <v>171107</v>
      </c>
      <c r="I101" s="44" t="s">
        <v>180</v>
      </c>
      <c r="J101" s="44" t="s">
        <v>38</v>
      </c>
      <c r="K101" s="35">
        <v>2564</v>
      </c>
      <c r="L101" s="44">
        <v>0</v>
      </c>
      <c r="M101" s="44">
        <v>2424</v>
      </c>
      <c r="N101" s="44">
        <v>0</v>
      </c>
      <c r="O101" s="44">
        <v>20</v>
      </c>
      <c r="P101" s="44">
        <v>0</v>
      </c>
      <c r="Q101" s="49" t="s">
        <v>97</v>
      </c>
      <c r="R101" s="49" t="s">
        <v>98</v>
      </c>
      <c r="S101" s="49" t="s">
        <v>227</v>
      </c>
      <c r="T101" s="49" t="s">
        <v>231</v>
      </c>
      <c r="U101" s="49" t="s">
        <v>229</v>
      </c>
      <c r="V101" s="49" t="s">
        <v>231</v>
      </c>
      <c r="W101" s="49">
        <v>1</v>
      </c>
      <c r="X101" s="49">
        <v>1</v>
      </c>
      <c r="Y101" s="41">
        <v>0</v>
      </c>
    </row>
    <row r="102" spans="1:25" x14ac:dyDescent="0.2">
      <c r="A102" t="s">
        <v>343</v>
      </c>
      <c r="B102" t="s">
        <v>351</v>
      </c>
      <c r="C102" s="49" t="s">
        <v>75</v>
      </c>
      <c r="D102" s="41" t="s">
        <v>339</v>
      </c>
      <c r="E102" s="55" t="s">
        <v>466</v>
      </c>
      <c r="F102" s="47">
        <v>1</v>
      </c>
      <c r="G102" s="47" t="s">
        <v>8</v>
      </c>
      <c r="H102" s="41">
        <v>171107</v>
      </c>
      <c r="I102" s="44" t="s">
        <v>38</v>
      </c>
      <c r="J102" s="44" t="s">
        <v>179</v>
      </c>
      <c r="K102" s="44">
        <v>0</v>
      </c>
      <c r="L102" s="35">
        <v>1983</v>
      </c>
      <c r="M102" s="35">
        <v>1983</v>
      </c>
      <c r="N102" s="44">
        <v>0</v>
      </c>
      <c r="O102" s="44">
        <v>0</v>
      </c>
      <c r="P102" s="44">
        <v>16</v>
      </c>
      <c r="Q102" s="49" t="s">
        <v>95</v>
      </c>
      <c r="R102" s="49" t="s">
        <v>96</v>
      </c>
      <c r="S102" s="49" t="s">
        <v>231</v>
      </c>
      <c r="T102" s="49" t="s">
        <v>224</v>
      </c>
      <c r="U102" s="49" t="s">
        <v>231</v>
      </c>
      <c r="V102" s="49" t="s">
        <v>226</v>
      </c>
      <c r="W102" s="49">
        <v>1</v>
      </c>
      <c r="X102" s="49">
        <v>1</v>
      </c>
      <c r="Y102" s="41">
        <v>0</v>
      </c>
    </row>
    <row r="103" spans="1:25" x14ac:dyDescent="0.2">
      <c r="A103" t="s">
        <v>343</v>
      </c>
      <c r="B103" t="s">
        <v>352</v>
      </c>
      <c r="C103" s="49" t="s">
        <v>76</v>
      </c>
      <c r="D103" s="41" t="s">
        <v>339</v>
      </c>
      <c r="E103" s="55" t="s">
        <v>466</v>
      </c>
      <c r="F103" s="47">
        <v>2</v>
      </c>
      <c r="G103" s="47" t="s">
        <v>8</v>
      </c>
      <c r="H103" s="41">
        <v>171107</v>
      </c>
      <c r="I103" s="44" t="s">
        <v>179</v>
      </c>
      <c r="J103" s="44" t="s">
        <v>38</v>
      </c>
      <c r="K103" s="35">
        <v>2481</v>
      </c>
      <c r="L103" s="44">
        <v>0</v>
      </c>
      <c r="M103" s="35">
        <v>2481</v>
      </c>
      <c r="N103" s="44">
        <v>0</v>
      </c>
      <c r="O103" s="51">
        <v>16</v>
      </c>
      <c r="P103" s="44">
        <v>0</v>
      </c>
      <c r="Q103" s="49" t="s">
        <v>97</v>
      </c>
      <c r="R103" s="49" t="s">
        <v>98</v>
      </c>
      <c r="S103" s="49" t="s">
        <v>227</v>
      </c>
      <c r="T103" s="49" t="s">
        <v>231</v>
      </c>
      <c r="U103" s="49" t="s">
        <v>229</v>
      </c>
      <c r="V103" s="49" t="s">
        <v>231</v>
      </c>
      <c r="W103" s="49">
        <v>1</v>
      </c>
      <c r="X103" s="49">
        <v>1</v>
      </c>
      <c r="Y103" s="41">
        <v>0</v>
      </c>
    </row>
    <row r="104" spans="1:25" x14ac:dyDescent="0.2">
      <c r="A104" t="s">
        <v>344</v>
      </c>
      <c r="B104" t="s">
        <v>353</v>
      </c>
      <c r="C104" s="49" t="s">
        <v>77</v>
      </c>
      <c r="D104" s="41" t="s">
        <v>339</v>
      </c>
      <c r="E104" s="55" t="s">
        <v>465</v>
      </c>
      <c r="F104" s="47">
        <v>1</v>
      </c>
      <c r="G104" s="47" t="s">
        <v>8</v>
      </c>
      <c r="H104" s="41">
        <v>171107</v>
      </c>
      <c r="I104" s="44" t="s">
        <v>38</v>
      </c>
      <c r="J104" s="44" t="s">
        <v>180</v>
      </c>
      <c r="K104" s="44">
        <v>0</v>
      </c>
      <c r="L104" s="44">
        <v>1487</v>
      </c>
      <c r="M104" s="35">
        <v>1487</v>
      </c>
      <c r="N104" s="44">
        <v>0</v>
      </c>
      <c r="O104" s="44">
        <v>0</v>
      </c>
      <c r="P104" s="44">
        <v>10</v>
      </c>
      <c r="Q104" s="49" t="s">
        <v>95</v>
      </c>
      <c r="R104" s="49" t="s">
        <v>96</v>
      </c>
      <c r="S104" s="49" t="s">
        <v>231</v>
      </c>
      <c r="T104" s="49" t="s">
        <v>224</v>
      </c>
      <c r="U104" s="49" t="s">
        <v>231</v>
      </c>
      <c r="V104" s="49" t="s">
        <v>226</v>
      </c>
      <c r="W104" s="49">
        <v>1</v>
      </c>
      <c r="X104" s="49">
        <v>1</v>
      </c>
      <c r="Y104" s="41">
        <v>0</v>
      </c>
    </row>
    <row r="105" spans="1:25" x14ac:dyDescent="0.2">
      <c r="A105" t="s">
        <v>344</v>
      </c>
      <c r="B105" t="s">
        <v>354</v>
      </c>
      <c r="C105" s="49" t="s">
        <v>78</v>
      </c>
      <c r="D105" s="41" t="s">
        <v>339</v>
      </c>
      <c r="E105" s="55" t="s">
        <v>465</v>
      </c>
      <c r="F105" s="47">
        <v>2</v>
      </c>
      <c r="G105" s="47" t="s">
        <v>8</v>
      </c>
      <c r="H105" s="41">
        <v>171107</v>
      </c>
      <c r="I105" s="44" t="s">
        <v>180</v>
      </c>
      <c r="J105" s="44" t="s">
        <v>38</v>
      </c>
      <c r="K105" s="35">
        <v>2978</v>
      </c>
      <c r="L105" s="44">
        <v>0</v>
      </c>
      <c r="M105" s="35">
        <v>2978</v>
      </c>
      <c r="N105" s="44">
        <v>15</v>
      </c>
      <c r="O105" s="44">
        <v>20</v>
      </c>
      <c r="P105" s="44">
        <v>0</v>
      </c>
      <c r="Q105" s="49" t="s">
        <v>97</v>
      </c>
      <c r="R105" s="49" t="s">
        <v>98</v>
      </c>
      <c r="S105" s="49" t="s">
        <v>227</v>
      </c>
      <c r="T105" s="49" t="s">
        <v>231</v>
      </c>
      <c r="U105" s="49" t="s">
        <v>229</v>
      </c>
      <c r="V105" s="49" t="s">
        <v>231</v>
      </c>
      <c r="W105" s="49">
        <v>1</v>
      </c>
      <c r="X105" s="49">
        <v>1</v>
      </c>
      <c r="Y105" s="41">
        <v>0</v>
      </c>
    </row>
    <row r="106" spans="1:25" x14ac:dyDescent="0.2">
      <c r="A106" t="s">
        <v>358</v>
      </c>
      <c r="B106" t="s">
        <v>363</v>
      </c>
      <c r="C106" s="49" t="s">
        <v>71</v>
      </c>
      <c r="D106" s="41" t="s">
        <v>355</v>
      </c>
      <c r="E106" s="55" t="s">
        <v>467</v>
      </c>
      <c r="F106" s="47">
        <v>1</v>
      </c>
      <c r="G106" s="50" t="s">
        <v>6</v>
      </c>
      <c r="H106" s="41">
        <v>171108</v>
      </c>
      <c r="I106" s="44" t="s">
        <v>177</v>
      </c>
      <c r="J106" s="44" t="s">
        <v>38</v>
      </c>
      <c r="K106" s="44">
        <v>3964</v>
      </c>
      <c r="L106" s="44">
        <v>0</v>
      </c>
      <c r="M106" s="44">
        <v>3964</v>
      </c>
      <c r="N106" s="44">
        <v>1</v>
      </c>
      <c r="O106" s="44">
        <v>24</v>
      </c>
      <c r="P106" s="44">
        <v>0</v>
      </c>
      <c r="Q106" s="49" t="s">
        <v>95</v>
      </c>
      <c r="R106" s="49" t="s">
        <v>96</v>
      </c>
      <c r="S106" s="49" t="s">
        <v>223</v>
      </c>
      <c r="T106" s="49" t="s">
        <v>231</v>
      </c>
      <c r="U106" s="49" t="s">
        <v>225</v>
      </c>
      <c r="V106" s="49" t="s">
        <v>231</v>
      </c>
      <c r="W106" s="49">
        <v>1</v>
      </c>
      <c r="X106" s="49">
        <v>1</v>
      </c>
      <c r="Y106" s="41">
        <v>0</v>
      </c>
    </row>
    <row r="107" spans="1:25" x14ac:dyDescent="0.2">
      <c r="A107" t="s">
        <v>358</v>
      </c>
      <c r="B107" t="s">
        <v>364</v>
      </c>
      <c r="C107" s="49" t="s">
        <v>72</v>
      </c>
      <c r="D107" t="s">
        <v>355</v>
      </c>
      <c r="E107" s="55" t="s">
        <v>467</v>
      </c>
      <c r="F107" s="47">
        <v>2</v>
      </c>
      <c r="G107" s="50" t="s">
        <v>6</v>
      </c>
      <c r="H107">
        <v>171108</v>
      </c>
      <c r="I107" s="44" t="s">
        <v>38</v>
      </c>
      <c r="J107" s="44" t="s">
        <v>177</v>
      </c>
      <c r="K107" s="51">
        <v>0</v>
      </c>
      <c r="L107" s="44">
        <v>1751</v>
      </c>
      <c r="M107" s="44">
        <v>1751</v>
      </c>
      <c r="N107" s="44">
        <v>1</v>
      </c>
      <c r="O107" s="44">
        <v>0</v>
      </c>
      <c r="P107" s="44">
        <v>16</v>
      </c>
      <c r="Q107" s="49" t="s">
        <v>97</v>
      </c>
      <c r="R107" s="49" t="s">
        <v>98</v>
      </c>
      <c r="S107" s="49" t="s">
        <v>231</v>
      </c>
      <c r="T107" s="49" t="s">
        <v>228</v>
      </c>
      <c r="U107" s="49" t="s">
        <v>231</v>
      </c>
      <c r="V107" s="49" t="s">
        <v>230</v>
      </c>
      <c r="W107" s="49">
        <v>1</v>
      </c>
      <c r="X107" s="49">
        <v>1</v>
      </c>
      <c r="Y107" s="41">
        <v>0</v>
      </c>
    </row>
    <row r="108" spans="1:25" x14ac:dyDescent="0.2">
      <c r="A108" t="s">
        <v>359</v>
      </c>
      <c r="B108" t="s">
        <v>365</v>
      </c>
      <c r="C108" s="49" t="s">
        <v>73</v>
      </c>
      <c r="D108" t="s">
        <v>355</v>
      </c>
      <c r="E108" s="55" t="s">
        <v>469</v>
      </c>
      <c r="F108" s="47">
        <v>1</v>
      </c>
      <c r="G108" s="50" t="s">
        <v>6</v>
      </c>
      <c r="H108">
        <v>171108</v>
      </c>
      <c r="I108" s="44" t="s">
        <v>178</v>
      </c>
      <c r="J108" s="44" t="s">
        <v>38</v>
      </c>
      <c r="K108" s="44">
        <v>2526</v>
      </c>
      <c r="L108" s="44">
        <v>0</v>
      </c>
      <c r="M108" s="44">
        <v>2526</v>
      </c>
      <c r="N108" s="44">
        <v>0</v>
      </c>
      <c r="O108" s="44">
        <v>20</v>
      </c>
      <c r="P108" s="44">
        <v>0</v>
      </c>
      <c r="Q108" s="49" t="s">
        <v>95</v>
      </c>
      <c r="R108" s="49" t="s">
        <v>96</v>
      </c>
      <c r="S108" s="49" t="s">
        <v>223</v>
      </c>
      <c r="T108" s="49" t="s">
        <v>231</v>
      </c>
      <c r="U108" s="49" t="s">
        <v>225</v>
      </c>
      <c r="V108" s="49" t="s">
        <v>231</v>
      </c>
      <c r="W108" s="49">
        <v>1</v>
      </c>
      <c r="X108" s="49">
        <v>1</v>
      </c>
      <c r="Y108" s="41">
        <v>0</v>
      </c>
    </row>
    <row r="109" spans="1:25" x14ac:dyDescent="0.2">
      <c r="A109" t="s">
        <v>359</v>
      </c>
      <c r="B109" t="s">
        <v>366</v>
      </c>
      <c r="C109" s="49" t="s">
        <v>74</v>
      </c>
      <c r="D109" t="s">
        <v>355</v>
      </c>
      <c r="E109" s="55" t="s">
        <v>469</v>
      </c>
      <c r="F109" s="47">
        <v>2</v>
      </c>
      <c r="G109" s="50" t="s">
        <v>6</v>
      </c>
      <c r="H109">
        <v>171108</v>
      </c>
      <c r="I109" s="44" t="s">
        <v>38</v>
      </c>
      <c r="J109" s="44" t="s">
        <v>178</v>
      </c>
      <c r="K109">
        <v>0</v>
      </c>
      <c r="L109" s="44">
        <v>3025</v>
      </c>
      <c r="M109" s="44">
        <v>3025</v>
      </c>
      <c r="N109" s="44">
        <v>0</v>
      </c>
      <c r="O109" s="44">
        <v>0</v>
      </c>
      <c r="P109" s="44">
        <v>20</v>
      </c>
      <c r="Q109" s="49" t="s">
        <v>97</v>
      </c>
      <c r="R109" s="49" t="s">
        <v>98</v>
      </c>
      <c r="S109" s="49" t="s">
        <v>231</v>
      </c>
      <c r="T109" s="49" t="s">
        <v>228</v>
      </c>
      <c r="U109" s="49" t="s">
        <v>231</v>
      </c>
      <c r="V109" s="49" t="s">
        <v>230</v>
      </c>
      <c r="W109" s="49">
        <v>1</v>
      </c>
      <c r="X109" s="49">
        <v>1</v>
      </c>
      <c r="Y109" s="41">
        <v>0</v>
      </c>
    </row>
    <row r="110" spans="1:25" x14ac:dyDescent="0.2">
      <c r="A110" t="s">
        <v>360</v>
      </c>
      <c r="B110" t="s">
        <v>367</v>
      </c>
      <c r="C110" s="49" t="s">
        <v>75</v>
      </c>
      <c r="D110" t="s">
        <v>355</v>
      </c>
      <c r="E110" s="55" t="s">
        <v>467</v>
      </c>
      <c r="F110" s="47">
        <v>1</v>
      </c>
      <c r="G110" s="47" t="s">
        <v>8</v>
      </c>
      <c r="H110">
        <v>171108</v>
      </c>
      <c r="I110" s="44" t="s">
        <v>177</v>
      </c>
      <c r="J110" s="44" t="s">
        <v>38</v>
      </c>
      <c r="K110" s="44">
        <v>3297</v>
      </c>
      <c r="L110" s="44">
        <v>0</v>
      </c>
      <c r="M110" s="44">
        <v>3297</v>
      </c>
      <c r="N110" s="44">
        <v>0</v>
      </c>
      <c r="O110" s="44">
        <v>21</v>
      </c>
      <c r="P110" s="44">
        <v>0</v>
      </c>
      <c r="Q110" s="49" t="s">
        <v>95</v>
      </c>
      <c r="R110" s="49" t="s">
        <v>96</v>
      </c>
      <c r="S110" s="49" t="s">
        <v>223</v>
      </c>
      <c r="T110" s="49" t="s">
        <v>231</v>
      </c>
      <c r="U110" s="49" t="s">
        <v>225</v>
      </c>
      <c r="V110" s="49" t="s">
        <v>231</v>
      </c>
      <c r="W110" s="49">
        <v>1</v>
      </c>
      <c r="X110" s="49">
        <v>1</v>
      </c>
      <c r="Y110" s="41">
        <v>0</v>
      </c>
    </row>
    <row r="111" spans="1:25" x14ac:dyDescent="0.2">
      <c r="A111" t="s">
        <v>360</v>
      </c>
      <c r="B111" t="s">
        <v>368</v>
      </c>
      <c r="C111" s="49" t="s">
        <v>76</v>
      </c>
      <c r="D111" t="s">
        <v>355</v>
      </c>
      <c r="E111" s="55" t="s">
        <v>467</v>
      </c>
      <c r="F111" s="47">
        <v>2</v>
      </c>
      <c r="G111" s="47" t="s">
        <v>8</v>
      </c>
      <c r="H111">
        <v>171108</v>
      </c>
      <c r="I111" s="44" t="s">
        <v>38</v>
      </c>
      <c r="J111" s="44" t="s">
        <v>177</v>
      </c>
      <c r="K111">
        <v>0</v>
      </c>
      <c r="L111" s="44">
        <v>2912</v>
      </c>
      <c r="M111" s="44">
        <v>2912</v>
      </c>
      <c r="N111" s="44">
        <v>0</v>
      </c>
      <c r="O111" s="44">
        <v>0</v>
      </c>
      <c r="P111" s="44">
        <v>21</v>
      </c>
      <c r="Q111" s="49" t="s">
        <v>97</v>
      </c>
      <c r="R111" s="49" t="s">
        <v>98</v>
      </c>
      <c r="S111" s="49" t="s">
        <v>231</v>
      </c>
      <c r="T111" s="49" t="s">
        <v>228</v>
      </c>
      <c r="U111" s="49" t="s">
        <v>231</v>
      </c>
      <c r="V111" s="49" t="s">
        <v>230</v>
      </c>
      <c r="W111" s="49">
        <v>1</v>
      </c>
      <c r="X111" s="49">
        <v>1</v>
      </c>
      <c r="Y111" s="41">
        <v>0</v>
      </c>
    </row>
    <row r="112" spans="1:25" x14ac:dyDescent="0.2">
      <c r="A112" t="s">
        <v>357</v>
      </c>
      <c r="B112" t="s">
        <v>361</v>
      </c>
      <c r="C112" s="49" t="s">
        <v>77</v>
      </c>
      <c r="D112" t="s">
        <v>355</v>
      </c>
      <c r="E112" s="55" t="s">
        <v>469</v>
      </c>
      <c r="F112" s="47">
        <v>1</v>
      </c>
      <c r="G112" s="47" t="s">
        <v>8</v>
      </c>
      <c r="H112">
        <v>171108</v>
      </c>
      <c r="I112" s="44" t="s">
        <v>178</v>
      </c>
      <c r="J112" s="44" t="s">
        <v>38</v>
      </c>
      <c r="K112" s="44">
        <v>2901</v>
      </c>
      <c r="L112" s="44">
        <v>0</v>
      </c>
      <c r="M112" s="44">
        <v>2901</v>
      </c>
      <c r="N112" s="44">
        <v>0</v>
      </c>
      <c r="O112" s="44">
        <v>24</v>
      </c>
      <c r="P112" s="44">
        <v>0</v>
      </c>
      <c r="Q112" s="49" t="s">
        <v>95</v>
      </c>
      <c r="R112" s="49" t="s">
        <v>96</v>
      </c>
      <c r="S112" s="49" t="s">
        <v>223</v>
      </c>
      <c r="T112" s="49" t="s">
        <v>231</v>
      </c>
      <c r="U112" s="49" t="s">
        <v>225</v>
      </c>
      <c r="V112" s="49" t="s">
        <v>231</v>
      </c>
      <c r="W112" s="49">
        <v>1</v>
      </c>
      <c r="X112" s="49">
        <v>1</v>
      </c>
      <c r="Y112" s="41">
        <v>0</v>
      </c>
    </row>
    <row r="113" spans="1:25" x14ac:dyDescent="0.2">
      <c r="A113" t="s">
        <v>357</v>
      </c>
      <c r="B113" t="s">
        <v>362</v>
      </c>
      <c r="C113" s="49" t="s">
        <v>78</v>
      </c>
      <c r="D113" t="s">
        <v>355</v>
      </c>
      <c r="E113" s="55" t="s">
        <v>469</v>
      </c>
      <c r="F113" s="47">
        <v>2</v>
      </c>
      <c r="G113" s="47" t="s">
        <v>8</v>
      </c>
      <c r="H113">
        <v>171108</v>
      </c>
      <c r="I113" s="44" t="s">
        <v>38</v>
      </c>
      <c r="J113" s="44" t="s">
        <v>178</v>
      </c>
      <c r="K113" s="44">
        <v>0</v>
      </c>
      <c r="L113" s="44">
        <v>1965</v>
      </c>
      <c r="M113" s="44">
        <v>1965</v>
      </c>
      <c r="N113" s="44">
        <v>0</v>
      </c>
      <c r="O113" s="44">
        <v>0</v>
      </c>
      <c r="P113" s="44">
        <v>15</v>
      </c>
      <c r="Q113" s="49" t="s">
        <v>97</v>
      </c>
      <c r="R113" s="49" t="s">
        <v>98</v>
      </c>
      <c r="S113" s="49" t="s">
        <v>231</v>
      </c>
      <c r="T113" s="49" t="s">
        <v>228</v>
      </c>
      <c r="U113" s="49" t="s">
        <v>231</v>
      </c>
      <c r="V113" s="49" t="s">
        <v>230</v>
      </c>
      <c r="W113" s="49">
        <v>1</v>
      </c>
      <c r="X113" s="49">
        <v>1</v>
      </c>
      <c r="Y113" s="41">
        <v>0</v>
      </c>
    </row>
    <row r="114" spans="1:25" x14ac:dyDescent="0.2">
      <c r="A114" t="s">
        <v>376</v>
      </c>
      <c r="B114" t="s">
        <v>378</v>
      </c>
      <c r="C114" s="49" t="s">
        <v>71</v>
      </c>
      <c r="D114" t="s">
        <v>369</v>
      </c>
      <c r="E114" s="55" t="s">
        <v>469</v>
      </c>
      <c r="F114" s="47">
        <v>1</v>
      </c>
      <c r="G114" s="50" t="s">
        <v>6</v>
      </c>
      <c r="H114">
        <v>171109</v>
      </c>
      <c r="I114" s="44" t="s">
        <v>38</v>
      </c>
      <c r="J114" s="44" t="s">
        <v>179</v>
      </c>
      <c r="K114" s="44">
        <v>0</v>
      </c>
      <c r="L114" s="44">
        <v>3444</v>
      </c>
      <c r="M114" s="44">
        <v>3444</v>
      </c>
      <c r="N114" s="44">
        <v>1</v>
      </c>
      <c r="O114" s="44">
        <v>0</v>
      </c>
      <c r="P114" s="44">
        <v>27</v>
      </c>
      <c r="Q114" s="49" t="s">
        <v>95</v>
      </c>
      <c r="R114" s="49" t="s">
        <v>96</v>
      </c>
      <c r="S114" s="49" t="s">
        <v>231</v>
      </c>
      <c r="T114" s="49" t="s">
        <v>224</v>
      </c>
      <c r="U114" s="49" t="s">
        <v>231</v>
      </c>
      <c r="V114" s="49" t="s">
        <v>226</v>
      </c>
      <c r="W114" s="49">
        <v>1</v>
      </c>
      <c r="X114" s="49">
        <v>1</v>
      </c>
      <c r="Y114" s="41">
        <v>0</v>
      </c>
    </row>
    <row r="115" spans="1:25" x14ac:dyDescent="0.2">
      <c r="A115" t="s">
        <v>376</v>
      </c>
      <c r="B115" t="s">
        <v>377</v>
      </c>
      <c r="C115" s="49" t="s">
        <v>72</v>
      </c>
      <c r="D115" t="s">
        <v>369</v>
      </c>
      <c r="E115" s="55" t="s">
        <v>469</v>
      </c>
      <c r="F115" s="47">
        <v>2</v>
      </c>
      <c r="G115" s="50" t="s">
        <v>6</v>
      </c>
      <c r="H115">
        <v>171109</v>
      </c>
      <c r="I115" s="44" t="s">
        <v>179</v>
      </c>
      <c r="J115" s="44" t="s">
        <v>38</v>
      </c>
      <c r="K115" s="44">
        <v>1688</v>
      </c>
      <c r="L115" s="44">
        <v>0</v>
      </c>
      <c r="M115" s="44">
        <v>1688</v>
      </c>
      <c r="N115" s="44">
        <v>6</v>
      </c>
      <c r="O115" s="44">
        <v>14</v>
      </c>
      <c r="P115" s="44">
        <v>0</v>
      </c>
      <c r="Q115" s="49" t="s">
        <v>97</v>
      </c>
      <c r="R115" s="49" t="s">
        <v>98</v>
      </c>
      <c r="S115" s="49" t="s">
        <v>227</v>
      </c>
      <c r="T115" s="49" t="s">
        <v>231</v>
      </c>
      <c r="U115" s="49" t="s">
        <v>229</v>
      </c>
      <c r="V115" s="49" t="s">
        <v>231</v>
      </c>
      <c r="W115" s="49">
        <v>1</v>
      </c>
      <c r="X115" s="49">
        <v>1</v>
      </c>
      <c r="Y115" s="41">
        <v>0</v>
      </c>
    </row>
    <row r="116" spans="1:25" x14ac:dyDescent="0.2">
      <c r="A116" t="s">
        <v>373</v>
      </c>
      <c r="B116" t="s">
        <v>383</v>
      </c>
      <c r="C116" s="49" t="s">
        <v>73</v>
      </c>
      <c r="D116" t="s">
        <v>369</v>
      </c>
      <c r="E116" s="55" t="s">
        <v>467</v>
      </c>
      <c r="F116" s="47">
        <v>1</v>
      </c>
      <c r="G116" s="50" t="s">
        <v>6</v>
      </c>
      <c r="H116">
        <v>171109</v>
      </c>
      <c r="I116" s="44" t="s">
        <v>38</v>
      </c>
      <c r="J116" s="44" t="s">
        <v>180</v>
      </c>
      <c r="K116" s="44">
        <v>0</v>
      </c>
      <c r="L116" s="44">
        <v>1210</v>
      </c>
      <c r="M116" s="44">
        <v>1210</v>
      </c>
      <c r="N116" s="44">
        <v>17</v>
      </c>
      <c r="O116" s="44">
        <v>0</v>
      </c>
      <c r="P116" s="44">
        <v>13</v>
      </c>
      <c r="Q116" s="49" t="s">
        <v>95</v>
      </c>
      <c r="R116" s="49" t="s">
        <v>96</v>
      </c>
      <c r="S116" s="49" t="s">
        <v>231</v>
      </c>
      <c r="T116" s="49" t="s">
        <v>224</v>
      </c>
      <c r="U116" s="49" t="s">
        <v>231</v>
      </c>
      <c r="V116" s="49" t="s">
        <v>226</v>
      </c>
      <c r="W116" s="49">
        <v>1</v>
      </c>
      <c r="X116" s="49">
        <v>1</v>
      </c>
      <c r="Y116" s="41">
        <v>0</v>
      </c>
    </row>
    <row r="117" spans="1:25" x14ac:dyDescent="0.2">
      <c r="A117" t="s">
        <v>373</v>
      </c>
      <c r="B117" t="s">
        <v>384</v>
      </c>
      <c r="C117" s="49" t="s">
        <v>74</v>
      </c>
      <c r="D117" t="s">
        <v>369</v>
      </c>
      <c r="E117" s="55" t="s">
        <v>467</v>
      </c>
      <c r="F117" s="47">
        <v>2</v>
      </c>
      <c r="G117" s="50" t="s">
        <v>6</v>
      </c>
      <c r="H117">
        <v>171109</v>
      </c>
      <c r="I117" s="44" t="s">
        <v>180</v>
      </c>
      <c r="J117" s="44" t="s">
        <v>38</v>
      </c>
      <c r="K117" s="44">
        <v>1764</v>
      </c>
      <c r="L117" s="44">
        <v>0</v>
      </c>
      <c r="M117" s="44">
        <v>1764</v>
      </c>
      <c r="N117" s="44">
        <v>1</v>
      </c>
      <c r="O117" s="44">
        <v>15</v>
      </c>
      <c r="P117" s="44">
        <v>0</v>
      </c>
      <c r="Q117" s="49" t="s">
        <v>97</v>
      </c>
      <c r="R117" s="49" t="s">
        <v>98</v>
      </c>
      <c r="S117" s="49" t="s">
        <v>227</v>
      </c>
      <c r="T117" s="49" t="s">
        <v>231</v>
      </c>
      <c r="U117" s="49" t="s">
        <v>229</v>
      </c>
      <c r="V117" s="49" t="s">
        <v>231</v>
      </c>
      <c r="W117" s="49">
        <v>1</v>
      </c>
      <c r="X117" s="49">
        <v>1</v>
      </c>
      <c r="Y117" s="41">
        <v>0</v>
      </c>
    </row>
    <row r="118" spans="1:25" x14ac:dyDescent="0.2">
      <c r="A118" t="s">
        <v>374</v>
      </c>
      <c r="B118" t="s">
        <v>382</v>
      </c>
      <c r="C118" s="49" t="s">
        <v>75</v>
      </c>
      <c r="D118" s="41" t="s">
        <v>369</v>
      </c>
      <c r="E118" s="55" t="s">
        <v>469</v>
      </c>
      <c r="F118" s="47">
        <v>1</v>
      </c>
      <c r="G118" s="47" t="s">
        <v>8</v>
      </c>
      <c r="H118" s="41">
        <v>171109</v>
      </c>
      <c r="I118" s="44" t="s">
        <v>38</v>
      </c>
      <c r="J118" s="44" t="s">
        <v>179</v>
      </c>
      <c r="K118" s="44">
        <v>0</v>
      </c>
      <c r="L118" s="44">
        <v>2600</v>
      </c>
      <c r="M118" s="44">
        <v>2600</v>
      </c>
      <c r="N118" s="44">
        <v>1</v>
      </c>
      <c r="O118" s="44">
        <v>0</v>
      </c>
      <c r="P118" s="44">
        <v>17</v>
      </c>
      <c r="Q118" s="49" t="s">
        <v>95</v>
      </c>
      <c r="R118" s="49" t="s">
        <v>96</v>
      </c>
      <c r="S118" s="49" t="s">
        <v>231</v>
      </c>
      <c r="T118" s="49" t="s">
        <v>224</v>
      </c>
      <c r="U118" s="49" t="s">
        <v>231</v>
      </c>
      <c r="V118" s="49" t="s">
        <v>226</v>
      </c>
      <c r="W118" s="49">
        <v>1</v>
      </c>
      <c r="X118" s="49">
        <v>1</v>
      </c>
      <c r="Y118" s="41">
        <v>0</v>
      </c>
    </row>
    <row r="119" spans="1:25" x14ac:dyDescent="0.2">
      <c r="A119" t="s">
        <v>374</v>
      </c>
      <c r="B119" t="s">
        <v>381</v>
      </c>
      <c r="C119" s="49" t="s">
        <v>76</v>
      </c>
      <c r="D119" s="41" t="s">
        <v>369</v>
      </c>
      <c r="E119" s="55" t="s">
        <v>469</v>
      </c>
      <c r="F119" s="47">
        <v>2</v>
      </c>
      <c r="G119" s="47" t="s">
        <v>8</v>
      </c>
      <c r="H119" s="41">
        <v>171109</v>
      </c>
      <c r="I119" s="44" t="s">
        <v>179</v>
      </c>
      <c r="J119" s="44" t="s">
        <v>38</v>
      </c>
      <c r="K119" s="44">
        <v>2696</v>
      </c>
      <c r="L119" s="44">
        <v>0</v>
      </c>
      <c r="M119" s="44">
        <v>2696</v>
      </c>
      <c r="N119" s="44">
        <v>0</v>
      </c>
      <c r="O119" s="44">
        <v>18</v>
      </c>
      <c r="P119" s="44">
        <v>0</v>
      </c>
      <c r="Q119" s="49" t="s">
        <v>97</v>
      </c>
      <c r="R119" s="49" t="s">
        <v>98</v>
      </c>
      <c r="S119" s="49" t="s">
        <v>227</v>
      </c>
      <c r="T119" s="49" t="s">
        <v>231</v>
      </c>
      <c r="U119" s="49" t="s">
        <v>229</v>
      </c>
      <c r="V119" s="49" t="s">
        <v>231</v>
      </c>
      <c r="W119" s="49">
        <v>1</v>
      </c>
      <c r="X119" s="49">
        <v>1</v>
      </c>
      <c r="Y119" s="41">
        <v>0</v>
      </c>
    </row>
    <row r="120" spans="1:25" x14ac:dyDescent="0.2">
      <c r="A120" t="s">
        <v>375</v>
      </c>
      <c r="B120" t="s">
        <v>379</v>
      </c>
      <c r="C120" s="49" t="s">
        <v>77</v>
      </c>
      <c r="D120" s="41" t="s">
        <v>369</v>
      </c>
      <c r="E120" s="55" t="s">
        <v>467</v>
      </c>
      <c r="F120" s="47">
        <v>1</v>
      </c>
      <c r="G120" s="47" t="s">
        <v>8</v>
      </c>
      <c r="H120" s="41">
        <v>171109</v>
      </c>
      <c r="I120" s="44" t="s">
        <v>38</v>
      </c>
      <c r="J120" s="44" t="s">
        <v>180</v>
      </c>
      <c r="K120" s="44">
        <v>0</v>
      </c>
      <c r="L120" s="44">
        <v>4151</v>
      </c>
      <c r="M120" s="44">
        <v>4151</v>
      </c>
      <c r="N120" s="44">
        <v>4</v>
      </c>
      <c r="O120" s="44">
        <v>0</v>
      </c>
      <c r="P120" s="44">
        <v>23</v>
      </c>
      <c r="Q120" s="49" t="s">
        <v>95</v>
      </c>
      <c r="R120" s="49" t="s">
        <v>96</v>
      </c>
      <c r="S120" s="49" t="s">
        <v>231</v>
      </c>
      <c r="T120" s="49" t="s">
        <v>224</v>
      </c>
      <c r="U120" s="49" t="s">
        <v>231</v>
      </c>
      <c r="V120" s="49" t="s">
        <v>226</v>
      </c>
      <c r="W120" s="49">
        <v>1</v>
      </c>
      <c r="X120" s="49">
        <v>1</v>
      </c>
      <c r="Y120" s="41">
        <v>0</v>
      </c>
    </row>
    <row r="121" spans="1:25" x14ac:dyDescent="0.2">
      <c r="A121" t="s">
        <v>375</v>
      </c>
      <c r="B121" t="s">
        <v>380</v>
      </c>
      <c r="C121" s="49" t="s">
        <v>78</v>
      </c>
      <c r="D121" s="41" t="s">
        <v>369</v>
      </c>
      <c r="E121" s="55" t="s">
        <v>467</v>
      </c>
      <c r="F121" s="47">
        <v>2</v>
      </c>
      <c r="G121" s="47" t="s">
        <v>8</v>
      </c>
      <c r="H121" s="41">
        <v>171109</v>
      </c>
      <c r="I121" s="44" t="s">
        <v>180</v>
      </c>
      <c r="J121" s="44" t="s">
        <v>38</v>
      </c>
      <c r="K121" s="44">
        <v>2614</v>
      </c>
      <c r="L121" s="44">
        <v>0</v>
      </c>
      <c r="M121" s="44">
        <v>2614</v>
      </c>
      <c r="N121" s="44">
        <v>0</v>
      </c>
      <c r="O121" s="44">
        <v>19</v>
      </c>
      <c r="P121" s="44">
        <v>0</v>
      </c>
      <c r="Q121" s="49" t="s">
        <v>97</v>
      </c>
      <c r="R121" s="49" t="s">
        <v>98</v>
      </c>
      <c r="S121" s="49" t="s">
        <v>227</v>
      </c>
      <c r="T121" s="49" t="s">
        <v>231</v>
      </c>
      <c r="U121" s="49" t="s">
        <v>229</v>
      </c>
      <c r="V121" s="49" t="s">
        <v>231</v>
      </c>
      <c r="W121" s="49">
        <v>1</v>
      </c>
      <c r="X121" s="49">
        <v>1</v>
      </c>
      <c r="Y121" s="41">
        <v>0</v>
      </c>
    </row>
    <row r="122" spans="1:25" x14ac:dyDescent="0.2">
      <c r="A122" t="s">
        <v>409</v>
      </c>
      <c r="B122" t="s">
        <v>408</v>
      </c>
      <c r="C122" s="49" t="s">
        <v>71</v>
      </c>
      <c r="D122" s="41" t="s">
        <v>392</v>
      </c>
      <c r="E122" s="41" t="s">
        <v>468</v>
      </c>
      <c r="F122" s="47">
        <v>1</v>
      </c>
      <c r="G122" s="50" t="s">
        <v>6</v>
      </c>
      <c r="H122" s="41">
        <v>171110</v>
      </c>
      <c r="I122" s="44" t="s">
        <v>177</v>
      </c>
      <c r="J122" s="44" t="s">
        <v>179</v>
      </c>
      <c r="K122" s="44">
        <v>1424</v>
      </c>
      <c r="L122" s="44">
        <v>779</v>
      </c>
      <c r="M122" s="44">
        <v>2203</v>
      </c>
      <c r="N122" s="44">
        <v>0</v>
      </c>
      <c r="O122" s="44">
        <v>12</v>
      </c>
      <c r="P122" s="44">
        <v>40</v>
      </c>
      <c r="Q122" s="49" t="s">
        <v>95</v>
      </c>
      <c r="R122" s="49" t="s">
        <v>96</v>
      </c>
      <c r="S122" s="49" t="s">
        <v>223</v>
      </c>
      <c r="T122" s="49" t="s">
        <v>224</v>
      </c>
      <c r="U122" s="49" t="s">
        <v>225</v>
      </c>
      <c r="V122" s="49" t="s">
        <v>226</v>
      </c>
      <c r="W122" s="49">
        <v>1</v>
      </c>
      <c r="X122" s="49">
        <v>1</v>
      </c>
      <c r="Y122" s="41">
        <v>0</v>
      </c>
    </row>
    <row r="123" spans="1:25" x14ac:dyDescent="0.2">
      <c r="A123" t="s">
        <v>409</v>
      </c>
      <c r="B123" t="s">
        <v>407</v>
      </c>
      <c r="C123" s="49" t="s">
        <v>72</v>
      </c>
      <c r="D123" s="41" t="s">
        <v>392</v>
      </c>
      <c r="E123" s="41" t="s">
        <v>468</v>
      </c>
      <c r="F123" s="47">
        <v>2</v>
      </c>
      <c r="G123" s="50" t="s">
        <v>6</v>
      </c>
      <c r="H123" s="41">
        <v>171110</v>
      </c>
      <c r="I123" s="44" t="s">
        <v>179</v>
      </c>
      <c r="J123" s="44" t="s">
        <v>177</v>
      </c>
      <c r="K123" s="44">
        <v>1091</v>
      </c>
      <c r="L123" s="44">
        <v>418</v>
      </c>
      <c r="M123" s="44">
        <v>1509</v>
      </c>
      <c r="N123" s="44">
        <v>14</v>
      </c>
      <c r="O123" s="44">
        <v>10</v>
      </c>
      <c r="P123" s="44">
        <v>5</v>
      </c>
      <c r="Q123" s="49" t="s">
        <v>97</v>
      </c>
      <c r="R123" s="49" t="s">
        <v>98</v>
      </c>
      <c r="S123" s="49" t="s">
        <v>227</v>
      </c>
      <c r="T123" s="49" t="s">
        <v>228</v>
      </c>
      <c r="U123" s="49" t="s">
        <v>229</v>
      </c>
      <c r="V123" s="49" t="s">
        <v>230</v>
      </c>
      <c r="W123" s="49">
        <v>1</v>
      </c>
      <c r="X123" s="49">
        <v>1</v>
      </c>
      <c r="Y123" s="41">
        <v>0</v>
      </c>
    </row>
    <row r="124" spans="1:25" x14ac:dyDescent="0.2">
      <c r="A124" t="s">
        <v>411</v>
      </c>
      <c r="B124" t="s">
        <v>404</v>
      </c>
      <c r="C124" s="49" t="s">
        <v>73</v>
      </c>
      <c r="D124" s="41" t="s">
        <v>392</v>
      </c>
      <c r="E124" s="41" t="s">
        <v>468</v>
      </c>
      <c r="F124" s="47">
        <v>1</v>
      </c>
      <c r="G124" s="50" t="s">
        <v>6</v>
      </c>
      <c r="H124" s="41">
        <v>171110</v>
      </c>
      <c r="I124" s="44" t="s">
        <v>178</v>
      </c>
      <c r="J124" s="44" t="s">
        <v>180</v>
      </c>
      <c r="K124" s="44">
        <v>1238</v>
      </c>
      <c r="L124" s="44">
        <v>868</v>
      </c>
      <c r="M124" s="44">
        <v>2106</v>
      </c>
      <c r="N124" s="44">
        <v>0</v>
      </c>
      <c r="O124" s="44">
        <v>10</v>
      </c>
      <c r="P124" s="44">
        <v>9</v>
      </c>
      <c r="Q124" s="49" t="s">
        <v>95</v>
      </c>
      <c r="R124" s="49" t="s">
        <v>96</v>
      </c>
      <c r="S124" s="49" t="s">
        <v>223</v>
      </c>
      <c r="T124" s="49" t="s">
        <v>224</v>
      </c>
      <c r="U124" s="49" t="s">
        <v>225</v>
      </c>
      <c r="V124" s="49" t="s">
        <v>226</v>
      </c>
      <c r="W124" s="49">
        <v>1</v>
      </c>
      <c r="X124" s="49">
        <v>1</v>
      </c>
      <c r="Y124" s="41">
        <v>0</v>
      </c>
    </row>
    <row r="125" spans="1:25" x14ac:dyDescent="0.2">
      <c r="A125" t="s">
        <v>411</v>
      </c>
      <c r="B125" t="s">
        <v>403</v>
      </c>
      <c r="C125" s="49" t="s">
        <v>74</v>
      </c>
      <c r="D125" s="41" t="s">
        <v>392</v>
      </c>
      <c r="E125" s="41" t="s">
        <v>468</v>
      </c>
      <c r="F125" s="47">
        <v>2</v>
      </c>
      <c r="G125" s="50" t="s">
        <v>6</v>
      </c>
      <c r="H125" s="41">
        <v>171110</v>
      </c>
      <c r="I125" s="44" t="s">
        <v>180</v>
      </c>
      <c r="J125" s="44" t="s">
        <v>178</v>
      </c>
      <c r="K125" s="44">
        <v>1205</v>
      </c>
      <c r="L125" s="44">
        <v>773</v>
      </c>
      <c r="M125" s="44">
        <v>1426</v>
      </c>
      <c r="N125" s="44">
        <v>1</v>
      </c>
      <c r="O125" s="44">
        <v>10</v>
      </c>
      <c r="P125" s="44">
        <v>5</v>
      </c>
      <c r="Q125" s="49" t="s">
        <v>97</v>
      </c>
      <c r="R125" s="49" t="s">
        <v>98</v>
      </c>
      <c r="S125" s="49" t="s">
        <v>227</v>
      </c>
      <c r="T125" s="49" t="s">
        <v>228</v>
      </c>
      <c r="U125" s="49" t="s">
        <v>229</v>
      </c>
      <c r="V125" s="49" t="s">
        <v>230</v>
      </c>
      <c r="W125" s="49">
        <v>1</v>
      </c>
      <c r="X125" s="49">
        <v>1</v>
      </c>
      <c r="Y125" s="41">
        <v>0</v>
      </c>
    </row>
    <row r="126" spans="1:25" x14ac:dyDescent="0.2">
      <c r="A126" t="s">
        <v>410</v>
      </c>
      <c r="B126" t="s">
        <v>406</v>
      </c>
      <c r="C126" s="49" t="s">
        <v>75</v>
      </c>
      <c r="D126" s="41" t="s">
        <v>392</v>
      </c>
      <c r="E126" s="41" t="s">
        <v>468</v>
      </c>
      <c r="F126" s="47">
        <v>1</v>
      </c>
      <c r="G126" s="47" t="s">
        <v>8</v>
      </c>
      <c r="H126" s="41">
        <v>171110</v>
      </c>
      <c r="I126" s="44" t="s">
        <v>177</v>
      </c>
      <c r="J126" s="44" t="s">
        <v>179</v>
      </c>
      <c r="K126" s="44">
        <v>1388</v>
      </c>
      <c r="L126" s="44">
        <v>703</v>
      </c>
      <c r="M126" s="44">
        <v>1418</v>
      </c>
      <c r="N126" s="44">
        <v>1</v>
      </c>
      <c r="O126" s="44">
        <v>10</v>
      </c>
      <c r="P126" s="44">
        <v>15</v>
      </c>
      <c r="Q126" s="49" t="s">
        <v>95</v>
      </c>
      <c r="R126" s="49" t="s">
        <v>96</v>
      </c>
      <c r="S126" s="49" t="s">
        <v>223</v>
      </c>
      <c r="T126" s="49" t="s">
        <v>224</v>
      </c>
      <c r="U126" s="49" t="s">
        <v>225</v>
      </c>
      <c r="V126" s="49" t="s">
        <v>226</v>
      </c>
      <c r="W126" s="49">
        <v>1</v>
      </c>
      <c r="X126" s="49">
        <v>1</v>
      </c>
      <c r="Y126" s="41">
        <v>0</v>
      </c>
    </row>
    <row r="127" spans="1:25" x14ac:dyDescent="0.2">
      <c r="A127" t="s">
        <v>410</v>
      </c>
      <c r="B127" t="s">
        <v>405</v>
      </c>
      <c r="C127" s="49" t="s">
        <v>76</v>
      </c>
      <c r="D127" s="41" t="s">
        <v>392</v>
      </c>
      <c r="E127" s="41" t="s">
        <v>468</v>
      </c>
      <c r="F127" s="47">
        <v>2</v>
      </c>
      <c r="G127" s="47" t="s">
        <v>8</v>
      </c>
      <c r="H127" s="41">
        <v>171110</v>
      </c>
      <c r="I127" s="44" t="s">
        <v>179</v>
      </c>
      <c r="J127" s="44" t="s">
        <v>177</v>
      </c>
      <c r="K127" s="44">
        <v>677</v>
      </c>
      <c r="L127" s="44">
        <v>1352</v>
      </c>
      <c r="M127" s="44">
        <v>2029</v>
      </c>
      <c r="N127" s="44">
        <v>1</v>
      </c>
      <c r="O127" s="44">
        <v>9</v>
      </c>
      <c r="P127" s="44">
        <v>9</v>
      </c>
      <c r="Q127" s="49" t="s">
        <v>97</v>
      </c>
      <c r="R127" s="49" t="s">
        <v>98</v>
      </c>
      <c r="S127" s="49" t="s">
        <v>227</v>
      </c>
      <c r="T127" s="49" t="s">
        <v>228</v>
      </c>
      <c r="U127" s="49" t="s">
        <v>229</v>
      </c>
      <c r="V127" s="49" t="s">
        <v>230</v>
      </c>
      <c r="W127" s="49">
        <v>1</v>
      </c>
      <c r="X127" s="49">
        <v>1</v>
      </c>
      <c r="Y127" s="41">
        <v>0</v>
      </c>
    </row>
    <row r="128" spans="1:25" x14ac:dyDescent="0.2">
      <c r="A128" t="s">
        <v>412</v>
      </c>
      <c r="B128" t="s">
        <v>402</v>
      </c>
      <c r="C128" s="49" t="s">
        <v>77</v>
      </c>
      <c r="D128" s="41" t="s">
        <v>392</v>
      </c>
      <c r="E128" s="41" t="s">
        <v>468</v>
      </c>
      <c r="F128" s="47">
        <v>1</v>
      </c>
      <c r="G128" s="47" t="s">
        <v>8</v>
      </c>
      <c r="H128" s="41">
        <v>171110</v>
      </c>
      <c r="I128" s="44" t="s">
        <v>178</v>
      </c>
      <c r="J128" s="44" t="s">
        <v>180</v>
      </c>
      <c r="K128" s="44">
        <v>842</v>
      </c>
      <c r="L128" s="44">
        <v>1289</v>
      </c>
      <c r="M128" s="44">
        <v>1524</v>
      </c>
      <c r="N128" s="44">
        <v>0</v>
      </c>
      <c r="O128" s="44">
        <v>9</v>
      </c>
      <c r="P128" s="44">
        <v>13</v>
      </c>
      <c r="Q128" s="49" t="s">
        <v>95</v>
      </c>
      <c r="R128" s="49" t="s">
        <v>96</v>
      </c>
      <c r="S128" s="49" t="s">
        <v>223</v>
      </c>
      <c r="T128" s="49" t="s">
        <v>224</v>
      </c>
      <c r="U128" s="49" t="s">
        <v>225</v>
      </c>
      <c r="V128" s="49" t="s">
        <v>226</v>
      </c>
      <c r="W128" s="49">
        <v>1</v>
      </c>
      <c r="X128" s="49">
        <v>1</v>
      </c>
      <c r="Y128" s="41">
        <v>0</v>
      </c>
    </row>
    <row r="129" spans="1:25" x14ac:dyDescent="0.2">
      <c r="A129" t="s">
        <v>412</v>
      </c>
      <c r="B129" t="s">
        <v>401</v>
      </c>
      <c r="C129" s="49" t="s">
        <v>78</v>
      </c>
      <c r="D129" s="41" t="s">
        <v>392</v>
      </c>
      <c r="E129" s="41" t="s">
        <v>468</v>
      </c>
      <c r="F129" s="47">
        <v>2</v>
      </c>
      <c r="G129" s="47" t="s">
        <v>8</v>
      </c>
      <c r="H129" s="41">
        <v>171110</v>
      </c>
      <c r="I129" s="44" t="s">
        <v>180</v>
      </c>
      <c r="J129" s="44" t="s">
        <v>178</v>
      </c>
      <c r="K129" s="44">
        <v>1039</v>
      </c>
      <c r="L129" s="44">
        <v>973</v>
      </c>
      <c r="M129" s="44">
        <v>2012</v>
      </c>
      <c r="N129" s="44">
        <v>0</v>
      </c>
      <c r="O129" s="44">
        <v>9</v>
      </c>
      <c r="P129" s="44">
        <v>7</v>
      </c>
      <c r="Q129" s="49" t="s">
        <v>97</v>
      </c>
      <c r="R129" s="49" t="s">
        <v>98</v>
      </c>
      <c r="S129" s="49" t="s">
        <v>227</v>
      </c>
      <c r="T129" s="49" t="s">
        <v>228</v>
      </c>
      <c r="U129" s="49" t="s">
        <v>229</v>
      </c>
      <c r="V129" s="49" t="s">
        <v>230</v>
      </c>
      <c r="W129" s="49">
        <v>1</v>
      </c>
      <c r="X129" s="49">
        <v>1</v>
      </c>
      <c r="Y129" s="41"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5"/>
  <sheetViews>
    <sheetView topLeftCell="Q127" workbookViewId="0">
      <selection activeCell="AE169" sqref="AE169"/>
    </sheetView>
  </sheetViews>
  <sheetFormatPr defaultRowHeight="12.75" x14ac:dyDescent="0.2"/>
  <cols>
    <col min="2" max="5" width="9.140625" style="50"/>
    <col min="6" max="6" width="12" style="50" bestFit="1" customWidth="1"/>
    <col min="7" max="8" width="9.140625" style="50"/>
    <col min="14" max="14" width="9.140625" style="50"/>
    <col min="18" max="18" width="9.140625" style="41"/>
    <col min="19" max="19" width="10.28515625" bestFit="1" customWidth="1"/>
    <col min="20" max="20" width="11.28515625" bestFit="1" customWidth="1"/>
    <col min="21" max="21" width="10.5703125" bestFit="1" customWidth="1"/>
    <col min="22" max="22" width="15.140625" bestFit="1" customWidth="1"/>
    <col min="23" max="23" width="12.42578125" bestFit="1" customWidth="1"/>
    <col min="24" max="24" width="15.140625" bestFit="1" customWidth="1"/>
    <col min="25" max="25" width="10.5703125" bestFit="1" customWidth="1"/>
    <col min="26" max="26" width="15.140625" bestFit="1" customWidth="1"/>
    <col min="31" max="31" width="11.5703125" bestFit="1" customWidth="1"/>
    <col min="32" max="32" width="10.5703125" bestFit="1" customWidth="1"/>
  </cols>
  <sheetData>
    <row r="1" spans="1:27" x14ac:dyDescent="0.2">
      <c r="Y1" t="s">
        <v>437</v>
      </c>
    </row>
    <row r="2" spans="1:27" x14ac:dyDescent="0.2">
      <c r="B2" s="50" t="s">
        <v>11</v>
      </c>
      <c r="C2" s="50" t="s">
        <v>1</v>
      </c>
      <c r="D2" s="50" t="s">
        <v>19</v>
      </c>
      <c r="E2" s="50" t="s">
        <v>79</v>
      </c>
      <c r="F2" s="50" t="s">
        <v>416</v>
      </c>
      <c r="G2" s="50" t="s">
        <v>112</v>
      </c>
      <c r="H2" s="50" t="s">
        <v>4</v>
      </c>
      <c r="I2" t="s">
        <v>20</v>
      </c>
      <c r="J2" t="s">
        <v>21</v>
      </c>
      <c r="K2" t="s">
        <v>22</v>
      </c>
      <c r="L2" t="s">
        <v>23</v>
      </c>
      <c r="M2" t="s">
        <v>30</v>
      </c>
      <c r="Q2" t="s">
        <v>56</v>
      </c>
      <c r="R2" s="41" t="s">
        <v>438</v>
      </c>
      <c r="S2" t="s">
        <v>432</v>
      </c>
      <c r="T2" t="s">
        <v>19</v>
      </c>
      <c r="U2" t="s">
        <v>42</v>
      </c>
      <c r="V2" t="s">
        <v>433</v>
      </c>
      <c r="W2" t="s">
        <v>434</v>
      </c>
      <c r="X2" t="s">
        <v>87</v>
      </c>
      <c r="Y2" t="s">
        <v>435</v>
      </c>
      <c r="Z2" t="s">
        <v>436</v>
      </c>
      <c r="AA2" t="s">
        <v>447</v>
      </c>
    </row>
    <row r="3" spans="1:27" x14ac:dyDescent="0.2">
      <c r="A3" s="41" t="s">
        <v>71</v>
      </c>
      <c r="B3" s="50">
        <v>1</v>
      </c>
      <c r="C3" s="50" t="s">
        <v>8</v>
      </c>
      <c r="D3" s="50">
        <v>620</v>
      </c>
      <c r="E3" s="50">
        <v>1</v>
      </c>
      <c r="F3" s="50" t="s">
        <v>417</v>
      </c>
      <c r="G3" s="50">
        <v>1</v>
      </c>
      <c r="H3" s="50">
        <v>1</v>
      </c>
      <c r="I3" s="41" t="s">
        <v>34</v>
      </c>
      <c r="J3" s="41" t="s">
        <v>34</v>
      </c>
      <c r="K3" s="41">
        <v>534</v>
      </c>
      <c r="L3" s="41">
        <v>213</v>
      </c>
      <c r="M3">
        <v>747</v>
      </c>
      <c r="N3" s="50" t="s">
        <v>8</v>
      </c>
      <c r="Q3" s="44" t="s">
        <v>71</v>
      </c>
      <c r="R3" s="47">
        <v>5</v>
      </c>
      <c r="S3" s="47" t="s">
        <v>8</v>
      </c>
      <c r="T3" s="50">
        <v>673</v>
      </c>
      <c r="U3" s="47">
        <v>5</v>
      </c>
      <c r="V3" s="47" t="s">
        <v>421</v>
      </c>
      <c r="W3" s="47">
        <v>3</v>
      </c>
      <c r="X3" s="50">
        <v>1</v>
      </c>
      <c r="Y3" s="44">
        <v>2344</v>
      </c>
      <c r="Z3" s="44">
        <v>0</v>
      </c>
      <c r="AA3">
        <f>Y3/(Y3+Z3)</f>
        <v>1</v>
      </c>
    </row>
    <row r="4" spans="1:27" x14ac:dyDescent="0.2">
      <c r="A4" s="41" t="s">
        <v>72</v>
      </c>
      <c r="B4" s="50">
        <v>1</v>
      </c>
      <c r="C4" s="50" t="s">
        <v>8</v>
      </c>
      <c r="D4" s="50">
        <v>519</v>
      </c>
      <c r="E4" s="50">
        <v>1</v>
      </c>
      <c r="F4" s="50" t="s">
        <v>417</v>
      </c>
      <c r="G4" s="50">
        <v>1</v>
      </c>
      <c r="H4" s="50">
        <v>2</v>
      </c>
      <c r="I4" s="41" t="s">
        <v>34</v>
      </c>
      <c r="J4" s="41" t="s">
        <v>34</v>
      </c>
      <c r="K4" s="41">
        <v>304</v>
      </c>
      <c r="L4" s="41">
        <v>856</v>
      </c>
      <c r="M4">
        <v>1160</v>
      </c>
      <c r="N4" s="50" t="s">
        <v>8</v>
      </c>
      <c r="Q4" s="44" t="s">
        <v>72</v>
      </c>
      <c r="R4" s="47">
        <v>5</v>
      </c>
      <c r="S4" s="47" t="s">
        <v>8</v>
      </c>
      <c r="T4" s="50">
        <v>510</v>
      </c>
      <c r="U4" s="47">
        <v>5</v>
      </c>
      <c r="V4" s="47" t="s">
        <v>421</v>
      </c>
      <c r="W4" s="47">
        <v>3</v>
      </c>
      <c r="X4" s="50">
        <v>2</v>
      </c>
      <c r="Y4" s="44">
        <v>1543</v>
      </c>
      <c r="Z4" s="44">
        <v>0</v>
      </c>
      <c r="AA4" s="41">
        <f t="shared" ref="AA4:AA67" si="0">Y4/(Y4+Z4)</f>
        <v>1</v>
      </c>
    </row>
    <row r="5" spans="1:27" x14ac:dyDescent="0.2">
      <c r="A5" s="41" t="s">
        <v>73</v>
      </c>
      <c r="B5" s="50">
        <v>2</v>
      </c>
      <c r="C5" s="50" t="s">
        <v>8</v>
      </c>
      <c r="D5" s="50">
        <v>515</v>
      </c>
      <c r="E5" s="50">
        <v>1</v>
      </c>
      <c r="F5" s="50" t="s">
        <v>417</v>
      </c>
      <c r="G5" s="50">
        <v>3</v>
      </c>
      <c r="H5" s="50">
        <v>1</v>
      </c>
      <c r="I5" s="41" t="s">
        <v>34</v>
      </c>
      <c r="J5" s="41" t="s">
        <v>34</v>
      </c>
      <c r="K5" s="41">
        <v>362</v>
      </c>
      <c r="L5" s="41">
        <v>1</v>
      </c>
      <c r="M5">
        <v>363</v>
      </c>
      <c r="N5" s="50" t="s">
        <v>8</v>
      </c>
      <c r="Q5" s="44" t="s">
        <v>73</v>
      </c>
      <c r="R5" s="47">
        <v>6</v>
      </c>
      <c r="S5" s="47" t="s">
        <v>8</v>
      </c>
      <c r="T5" s="50">
        <v>521</v>
      </c>
      <c r="U5" s="47">
        <v>5</v>
      </c>
      <c r="V5" s="47" t="s">
        <v>421</v>
      </c>
      <c r="W5" s="47">
        <v>4</v>
      </c>
      <c r="X5" s="50">
        <v>1</v>
      </c>
      <c r="Y5" s="44">
        <v>0</v>
      </c>
      <c r="Z5" s="44">
        <v>1826</v>
      </c>
      <c r="AA5" s="41">
        <f t="shared" si="0"/>
        <v>0</v>
      </c>
    </row>
    <row r="6" spans="1:27" x14ac:dyDescent="0.2">
      <c r="A6" s="41" t="s">
        <v>74</v>
      </c>
      <c r="B6" s="50">
        <v>2</v>
      </c>
      <c r="C6" s="50" t="s">
        <v>8</v>
      </c>
      <c r="D6" s="50">
        <v>505</v>
      </c>
      <c r="E6" s="50">
        <v>1</v>
      </c>
      <c r="F6" s="50" t="s">
        <v>417</v>
      </c>
      <c r="G6" s="50">
        <v>3</v>
      </c>
      <c r="H6" s="50">
        <v>2</v>
      </c>
      <c r="I6" s="41" t="s">
        <v>34</v>
      </c>
      <c r="J6" s="41" t="s">
        <v>34</v>
      </c>
      <c r="K6" s="41">
        <v>181</v>
      </c>
      <c r="L6" s="41">
        <v>540</v>
      </c>
      <c r="M6">
        <v>721</v>
      </c>
      <c r="N6" s="50" t="s">
        <v>8</v>
      </c>
      <c r="Q6" s="44" t="s">
        <v>74</v>
      </c>
      <c r="R6" s="47">
        <v>6</v>
      </c>
      <c r="S6" s="47" t="s">
        <v>8</v>
      </c>
      <c r="T6" s="50">
        <v>520</v>
      </c>
      <c r="U6" s="47">
        <v>5</v>
      </c>
      <c r="V6" s="47" t="s">
        <v>421</v>
      </c>
      <c r="W6" s="47">
        <v>4</v>
      </c>
      <c r="X6" s="50">
        <v>2</v>
      </c>
      <c r="Y6" s="44">
        <v>0</v>
      </c>
      <c r="Z6" s="44">
        <v>2665</v>
      </c>
      <c r="AA6" s="41">
        <f t="shared" si="0"/>
        <v>0</v>
      </c>
    </row>
    <row r="7" spans="1:27" x14ac:dyDescent="0.2">
      <c r="A7" s="41" t="s">
        <v>75</v>
      </c>
      <c r="B7" s="50">
        <v>3</v>
      </c>
      <c r="C7" s="50" t="s">
        <v>6</v>
      </c>
      <c r="D7" s="50">
        <v>517</v>
      </c>
      <c r="E7" s="50">
        <v>1</v>
      </c>
      <c r="F7" s="50" t="s">
        <v>417</v>
      </c>
      <c r="G7" s="50">
        <v>2</v>
      </c>
      <c r="H7" s="50">
        <v>1</v>
      </c>
      <c r="I7" s="41" t="s">
        <v>34</v>
      </c>
      <c r="J7" s="41" t="s">
        <v>34</v>
      </c>
      <c r="K7" s="41">
        <v>436</v>
      </c>
      <c r="L7" s="41">
        <v>20</v>
      </c>
      <c r="M7">
        <v>456</v>
      </c>
      <c r="N7" s="50" t="s">
        <v>6</v>
      </c>
      <c r="Q7" s="44" t="s">
        <v>75</v>
      </c>
      <c r="R7" s="47">
        <v>7</v>
      </c>
      <c r="S7" s="47" t="s">
        <v>6</v>
      </c>
      <c r="T7" s="50">
        <v>515</v>
      </c>
      <c r="U7" s="47">
        <v>5</v>
      </c>
      <c r="V7" s="47" t="s">
        <v>421</v>
      </c>
      <c r="W7" s="47">
        <v>1</v>
      </c>
      <c r="X7" s="50">
        <v>1</v>
      </c>
      <c r="Y7" s="44">
        <v>1972</v>
      </c>
      <c r="Z7" s="44">
        <v>0</v>
      </c>
      <c r="AA7" s="41">
        <f t="shared" si="0"/>
        <v>1</v>
      </c>
    </row>
    <row r="8" spans="1:27" x14ac:dyDescent="0.2">
      <c r="A8" s="41" t="s">
        <v>76</v>
      </c>
      <c r="B8" s="50">
        <v>3</v>
      </c>
      <c r="C8" s="50" t="s">
        <v>6</v>
      </c>
      <c r="D8" s="50">
        <v>527</v>
      </c>
      <c r="E8" s="50">
        <v>1</v>
      </c>
      <c r="F8" s="50" t="s">
        <v>417</v>
      </c>
      <c r="G8" s="50">
        <v>2</v>
      </c>
      <c r="H8" s="50">
        <v>2</v>
      </c>
      <c r="I8" s="41" t="s">
        <v>34</v>
      </c>
      <c r="J8" s="41" t="s">
        <v>34</v>
      </c>
      <c r="K8" s="41">
        <v>0</v>
      </c>
      <c r="L8" s="41">
        <v>378</v>
      </c>
      <c r="M8">
        <v>378</v>
      </c>
      <c r="N8" s="50" t="s">
        <v>6</v>
      </c>
      <c r="Q8" s="44" t="s">
        <v>76</v>
      </c>
      <c r="R8" s="47">
        <v>7</v>
      </c>
      <c r="S8" s="47" t="s">
        <v>6</v>
      </c>
      <c r="T8" s="50">
        <v>520</v>
      </c>
      <c r="U8" s="47">
        <v>5</v>
      </c>
      <c r="V8" s="47" t="s">
        <v>421</v>
      </c>
      <c r="W8" s="47">
        <v>1</v>
      </c>
      <c r="X8" s="50">
        <v>2</v>
      </c>
      <c r="Y8" s="44">
        <v>2474</v>
      </c>
      <c r="Z8" s="44">
        <v>0</v>
      </c>
      <c r="AA8" s="41">
        <f t="shared" si="0"/>
        <v>1</v>
      </c>
    </row>
    <row r="9" spans="1:27" x14ac:dyDescent="0.2">
      <c r="A9" s="41" t="s">
        <v>77</v>
      </c>
      <c r="B9" s="50">
        <v>4</v>
      </c>
      <c r="C9" s="50" t="s">
        <v>6</v>
      </c>
      <c r="D9" s="50">
        <v>504</v>
      </c>
      <c r="E9" s="50">
        <v>1</v>
      </c>
      <c r="F9" s="50" t="s">
        <v>417</v>
      </c>
      <c r="G9" s="50">
        <v>4</v>
      </c>
      <c r="H9" s="50">
        <v>1</v>
      </c>
      <c r="I9" s="41" t="s">
        <v>34</v>
      </c>
      <c r="J9" s="41" t="s">
        <v>34</v>
      </c>
      <c r="K9" s="41">
        <v>868</v>
      </c>
      <c r="L9" s="41">
        <v>44</v>
      </c>
      <c r="M9">
        <v>912</v>
      </c>
      <c r="N9" s="50" t="s">
        <v>6</v>
      </c>
      <c r="Q9" s="44" t="s">
        <v>77</v>
      </c>
      <c r="R9" s="47">
        <v>8</v>
      </c>
      <c r="S9" s="47" t="s">
        <v>6</v>
      </c>
      <c r="T9" s="50">
        <v>505</v>
      </c>
      <c r="U9" s="47">
        <v>5</v>
      </c>
      <c r="V9" s="47" t="s">
        <v>421</v>
      </c>
      <c r="W9" s="47">
        <v>2</v>
      </c>
      <c r="X9" s="50">
        <v>1</v>
      </c>
      <c r="Y9" s="44">
        <v>0</v>
      </c>
      <c r="Z9" s="44">
        <v>2433</v>
      </c>
      <c r="AA9" s="41">
        <f t="shared" si="0"/>
        <v>0</v>
      </c>
    </row>
    <row r="10" spans="1:27" x14ac:dyDescent="0.2">
      <c r="A10" s="41" t="s">
        <v>78</v>
      </c>
      <c r="B10" s="50">
        <v>4</v>
      </c>
      <c r="C10" s="50" t="s">
        <v>6</v>
      </c>
      <c r="D10" s="50">
        <v>535</v>
      </c>
      <c r="E10" s="50">
        <v>1</v>
      </c>
      <c r="F10" s="50" t="s">
        <v>417</v>
      </c>
      <c r="G10" s="50">
        <v>4</v>
      </c>
      <c r="H10" s="50">
        <v>2</v>
      </c>
      <c r="I10" s="41" t="s">
        <v>34</v>
      </c>
      <c r="J10" s="41" t="s">
        <v>34</v>
      </c>
      <c r="K10" s="41">
        <v>367</v>
      </c>
      <c r="L10" s="41">
        <v>498</v>
      </c>
      <c r="M10">
        <v>865</v>
      </c>
      <c r="N10" s="50" t="s">
        <v>6</v>
      </c>
      <c r="Q10" s="44" t="s">
        <v>78</v>
      </c>
      <c r="R10" s="47">
        <v>8</v>
      </c>
      <c r="S10" s="47" t="s">
        <v>6</v>
      </c>
      <c r="T10" s="50">
        <v>532</v>
      </c>
      <c r="U10" s="47">
        <v>5</v>
      </c>
      <c r="V10" s="47" t="s">
        <v>421</v>
      </c>
      <c r="W10" s="47">
        <v>2</v>
      </c>
      <c r="X10" s="50">
        <v>2</v>
      </c>
      <c r="Y10" s="44">
        <v>0</v>
      </c>
      <c r="Z10" s="44">
        <v>3076</v>
      </c>
      <c r="AA10" s="41">
        <f t="shared" si="0"/>
        <v>0</v>
      </c>
    </row>
    <row r="11" spans="1:27" x14ac:dyDescent="0.2">
      <c r="A11" s="41" t="s">
        <v>71</v>
      </c>
      <c r="B11" s="50">
        <v>1</v>
      </c>
      <c r="C11" s="50" t="s">
        <v>8</v>
      </c>
      <c r="D11" s="50">
        <v>624</v>
      </c>
      <c r="E11" s="50">
        <v>2</v>
      </c>
      <c r="F11" s="50" t="s">
        <v>418</v>
      </c>
      <c r="G11" s="50">
        <v>1</v>
      </c>
      <c r="H11" s="50">
        <v>1</v>
      </c>
      <c r="I11" s="41" t="s">
        <v>34</v>
      </c>
      <c r="J11" s="41" t="s">
        <v>34</v>
      </c>
      <c r="K11" s="41">
        <v>88</v>
      </c>
      <c r="L11" s="41">
        <v>127</v>
      </c>
      <c r="M11">
        <v>215</v>
      </c>
      <c r="N11" s="50" t="s">
        <v>8</v>
      </c>
      <c r="Q11" s="44" t="s">
        <v>71</v>
      </c>
      <c r="R11" s="47">
        <v>5</v>
      </c>
      <c r="S11" s="47" t="s">
        <v>8</v>
      </c>
      <c r="T11" s="50">
        <v>673</v>
      </c>
      <c r="U11" s="47">
        <v>6</v>
      </c>
      <c r="V11" s="47" t="s">
        <v>422</v>
      </c>
      <c r="W11" s="47">
        <v>3</v>
      </c>
      <c r="X11" s="47">
        <v>1</v>
      </c>
      <c r="Y11" s="44">
        <v>0</v>
      </c>
      <c r="Z11" s="44">
        <v>2691</v>
      </c>
      <c r="AA11" s="41">
        <f t="shared" si="0"/>
        <v>0</v>
      </c>
    </row>
    <row r="12" spans="1:27" x14ac:dyDescent="0.2">
      <c r="A12" s="41" t="s">
        <v>72</v>
      </c>
      <c r="B12" s="50">
        <v>1</v>
      </c>
      <c r="C12" s="50" t="s">
        <v>8</v>
      </c>
      <c r="D12" s="50">
        <v>520</v>
      </c>
      <c r="E12" s="50">
        <v>2</v>
      </c>
      <c r="F12" s="50" t="s">
        <v>418</v>
      </c>
      <c r="G12" s="50">
        <v>1</v>
      </c>
      <c r="H12" s="50">
        <v>2</v>
      </c>
      <c r="I12" s="41" t="s">
        <v>34</v>
      </c>
      <c r="J12" s="41" t="s">
        <v>34</v>
      </c>
      <c r="K12" s="41">
        <v>432</v>
      </c>
      <c r="L12" s="41">
        <v>435</v>
      </c>
      <c r="M12">
        <v>867</v>
      </c>
      <c r="N12" s="50" t="s">
        <v>8</v>
      </c>
      <c r="Q12" s="44" t="s">
        <v>72</v>
      </c>
      <c r="R12" s="47">
        <v>5</v>
      </c>
      <c r="S12" s="47" t="s">
        <v>8</v>
      </c>
      <c r="T12" s="50">
        <v>510</v>
      </c>
      <c r="U12" s="47">
        <v>6</v>
      </c>
      <c r="V12" s="47" t="s">
        <v>422</v>
      </c>
      <c r="W12" s="47">
        <v>3</v>
      </c>
      <c r="X12" s="47">
        <v>2</v>
      </c>
      <c r="Y12" s="44">
        <v>0</v>
      </c>
      <c r="Z12" s="44">
        <v>1627</v>
      </c>
      <c r="AA12" s="41">
        <f t="shared" si="0"/>
        <v>0</v>
      </c>
    </row>
    <row r="13" spans="1:27" x14ac:dyDescent="0.2">
      <c r="A13" s="41" t="s">
        <v>73</v>
      </c>
      <c r="B13" s="50">
        <v>2</v>
      </c>
      <c r="C13" s="50" t="s">
        <v>8</v>
      </c>
      <c r="D13" s="50">
        <v>514</v>
      </c>
      <c r="E13" s="50">
        <v>2</v>
      </c>
      <c r="F13" s="50" t="s">
        <v>418</v>
      </c>
      <c r="G13" s="50">
        <v>2</v>
      </c>
      <c r="H13" s="50">
        <v>1</v>
      </c>
      <c r="I13" s="41" t="s">
        <v>34</v>
      </c>
      <c r="J13" s="41" t="s">
        <v>34</v>
      </c>
      <c r="K13" s="41">
        <v>356</v>
      </c>
      <c r="L13" s="41">
        <v>1449</v>
      </c>
      <c r="M13">
        <v>1805</v>
      </c>
      <c r="N13" s="50" t="s">
        <v>8</v>
      </c>
      <c r="Q13" s="44" t="s">
        <v>73</v>
      </c>
      <c r="R13" s="47">
        <v>6</v>
      </c>
      <c r="S13" s="47" t="s">
        <v>8</v>
      </c>
      <c r="T13" s="50">
        <v>521</v>
      </c>
      <c r="U13" s="47">
        <v>6</v>
      </c>
      <c r="V13" s="47" t="s">
        <v>422</v>
      </c>
      <c r="W13" s="47">
        <v>4</v>
      </c>
      <c r="X13" s="47">
        <v>1</v>
      </c>
      <c r="Y13" s="44">
        <v>1164</v>
      </c>
      <c r="Z13" s="44">
        <v>0</v>
      </c>
      <c r="AA13" s="41">
        <f t="shared" si="0"/>
        <v>1</v>
      </c>
    </row>
    <row r="14" spans="1:27" x14ac:dyDescent="0.2">
      <c r="A14" s="41" t="s">
        <v>74</v>
      </c>
      <c r="B14" s="50">
        <v>2</v>
      </c>
      <c r="C14" s="50" t="s">
        <v>8</v>
      </c>
      <c r="D14" s="50">
        <v>505</v>
      </c>
      <c r="E14" s="50">
        <v>2</v>
      </c>
      <c r="F14" s="50" t="s">
        <v>418</v>
      </c>
      <c r="G14" s="50">
        <v>2</v>
      </c>
      <c r="H14" s="50">
        <v>2</v>
      </c>
      <c r="I14" s="41" t="s">
        <v>34</v>
      </c>
      <c r="J14" s="41" t="s">
        <v>34</v>
      </c>
      <c r="K14" s="41">
        <v>1183</v>
      </c>
      <c r="L14" s="41">
        <v>734</v>
      </c>
      <c r="M14">
        <v>1917</v>
      </c>
      <c r="N14" s="50" t="s">
        <v>8</v>
      </c>
      <c r="Q14" s="44" t="s">
        <v>74</v>
      </c>
      <c r="R14" s="47">
        <v>6</v>
      </c>
      <c r="S14" s="47" t="s">
        <v>8</v>
      </c>
      <c r="T14" s="50">
        <v>520</v>
      </c>
      <c r="U14" s="47">
        <v>6</v>
      </c>
      <c r="V14" s="47" t="s">
        <v>422</v>
      </c>
      <c r="W14" s="47">
        <v>4</v>
      </c>
      <c r="X14" s="47">
        <v>2</v>
      </c>
      <c r="Y14" s="44">
        <v>1871</v>
      </c>
      <c r="Z14" s="44">
        <v>0</v>
      </c>
      <c r="AA14" s="41">
        <f t="shared" si="0"/>
        <v>1</v>
      </c>
    </row>
    <row r="15" spans="1:27" x14ac:dyDescent="0.2">
      <c r="A15" s="41" t="s">
        <v>75</v>
      </c>
      <c r="B15" s="50">
        <v>3</v>
      </c>
      <c r="C15" s="50" t="s">
        <v>6</v>
      </c>
      <c r="D15" s="50">
        <v>515</v>
      </c>
      <c r="E15" s="50">
        <v>2</v>
      </c>
      <c r="F15" s="50" t="s">
        <v>418</v>
      </c>
      <c r="G15" s="50">
        <v>3</v>
      </c>
      <c r="H15" s="50">
        <v>1</v>
      </c>
      <c r="I15" s="41" t="s">
        <v>34</v>
      </c>
      <c r="J15" s="41" t="s">
        <v>34</v>
      </c>
      <c r="K15" s="41">
        <v>413</v>
      </c>
      <c r="L15" s="41">
        <v>118</v>
      </c>
      <c r="M15">
        <v>531</v>
      </c>
      <c r="N15" s="50" t="s">
        <v>6</v>
      </c>
      <c r="Q15" s="44" t="s">
        <v>75</v>
      </c>
      <c r="R15" s="47">
        <v>7</v>
      </c>
      <c r="S15" s="47" t="s">
        <v>6</v>
      </c>
      <c r="T15" s="50">
        <v>515</v>
      </c>
      <c r="U15" s="47">
        <v>6</v>
      </c>
      <c r="V15" s="47" t="s">
        <v>422</v>
      </c>
      <c r="W15" s="47">
        <v>1</v>
      </c>
      <c r="X15" s="47">
        <v>1</v>
      </c>
      <c r="Y15" s="44">
        <v>0</v>
      </c>
      <c r="Z15" s="44">
        <v>3043</v>
      </c>
      <c r="AA15" s="41">
        <f t="shared" si="0"/>
        <v>0</v>
      </c>
    </row>
    <row r="16" spans="1:27" x14ac:dyDescent="0.2">
      <c r="A16" s="41" t="s">
        <v>76</v>
      </c>
      <c r="B16" s="50">
        <v>3</v>
      </c>
      <c r="C16" s="50" t="s">
        <v>6</v>
      </c>
      <c r="D16" s="50">
        <v>523</v>
      </c>
      <c r="E16" s="50">
        <v>2</v>
      </c>
      <c r="F16" s="50" t="s">
        <v>418</v>
      </c>
      <c r="G16" s="50">
        <v>3</v>
      </c>
      <c r="H16" s="50">
        <v>2</v>
      </c>
      <c r="I16" s="41" t="s">
        <v>34</v>
      </c>
      <c r="J16" s="41" t="s">
        <v>34</v>
      </c>
      <c r="K16" s="41">
        <v>818</v>
      </c>
      <c r="L16" s="41">
        <v>571</v>
      </c>
      <c r="M16">
        <v>1389</v>
      </c>
      <c r="N16" s="50" t="s">
        <v>6</v>
      </c>
      <c r="Q16" s="44" t="s">
        <v>76</v>
      </c>
      <c r="R16" s="47">
        <v>7</v>
      </c>
      <c r="S16" s="47" t="s">
        <v>6</v>
      </c>
      <c r="T16" s="50">
        <v>520</v>
      </c>
      <c r="U16" s="47">
        <v>6</v>
      </c>
      <c r="V16" s="47" t="s">
        <v>422</v>
      </c>
      <c r="W16" s="47">
        <v>1</v>
      </c>
      <c r="X16" s="47">
        <v>2</v>
      </c>
      <c r="Y16" s="44">
        <v>0</v>
      </c>
      <c r="Z16" s="44">
        <v>2154</v>
      </c>
      <c r="AA16" s="41">
        <f t="shared" si="0"/>
        <v>0</v>
      </c>
    </row>
    <row r="17" spans="1:28" x14ac:dyDescent="0.2">
      <c r="A17" s="41" t="s">
        <v>77</v>
      </c>
      <c r="B17" s="50">
        <v>4</v>
      </c>
      <c r="C17" s="50" t="s">
        <v>6</v>
      </c>
      <c r="D17" s="50">
        <v>509</v>
      </c>
      <c r="E17" s="50">
        <v>2</v>
      </c>
      <c r="F17" s="50" t="s">
        <v>418</v>
      </c>
      <c r="G17" s="50">
        <v>4</v>
      </c>
      <c r="H17" s="50">
        <v>1</v>
      </c>
      <c r="I17" s="41" t="s">
        <v>34</v>
      </c>
      <c r="J17" s="41" t="s">
        <v>34</v>
      </c>
      <c r="K17" s="41">
        <v>0</v>
      </c>
      <c r="L17" s="41">
        <v>0</v>
      </c>
      <c r="M17">
        <v>0</v>
      </c>
      <c r="N17" s="50" t="s">
        <v>6</v>
      </c>
      <c r="Q17" s="44" t="s">
        <v>77</v>
      </c>
      <c r="R17" s="47">
        <v>8</v>
      </c>
      <c r="S17" s="47" t="s">
        <v>6</v>
      </c>
      <c r="T17" s="50">
        <v>505</v>
      </c>
      <c r="U17" s="47">
        <v>6</v>
      </c>
      <c r="V17" s="47" t="s">
        <v>422</v>
      </c>
      <c r="W17" s="47">
        <v>2</v>
      </c>
      <c r="X17" s="47">
        <v>1</v>
      </c>
      <c r="Y17" s="44">
        <v>2325</v>
      </c>
      <c r="Z17" s="44">
        <v>0</v>
      </c>
      <c r="AA17" s="41">
        <f t="shared" si="0"/>
        <v>1</v>
      </c>
    </row>
    <row r="18" spans="1:28" x14ac:dyDescent="0.2">
      <c r="A18" s="41" t="s">
        <v>78</v>
      </c>
      <c r="B18" s="50">
        <v>4</v>
      </c>
      <c r="C18" s="50" t="s">
        <v>6</v>
      </c>
      <c r="D18" s="50">
        <v>540</v>
      </c>
      <c r="E18" s="50">
        <v>2</v>
      </c>
      <c r="F18" s="50" t="s">
        <v>418</v>
      </c>
      <c r="G18" s="50">
        <v>4</v>
      </c>
      <c r="H18" s="50">
        <v>2</v>
      </c>
      <c r="I18" s="41" t="s">
        <v>34</v>
      </c>
      <c r="J18" s="41" t="s">
        <v>34</v>
      </c>
      <c r="K18" s="41">
        <v>932</v>
      </c>
      <c r="L18" s="41">
        <v>119</v>
      </c>
      <c r="M18">
        <v>1051</v>
      </c>
      <c r="N18" s="50" t="s">
        <v>6</v>
      </c>
      <c r="Q18" s="44" t="s">
        <v>78</v>
      </c>
      <c r="R18" s="47">
        <v>8</v>
      </c>
      <c r="S18" s="47" t="s">
        <v>6</v>
      </c>
      <c r="T18" s="50">
        <v>532</v>
      </c>
      <c r="U18" s="47">
        <v>6</v>
      </c>
      <c r="V18" s="47" t="s">
        <v>422</v>
      </c>
      <c r="W18" s="47">
        <v>2</v>
      </c>
      <c r="X18" s="47">
        <v>2</v>
      </c>
      <c r="Y18" s="44">
        <v>1529</v>
      </c>
      <c r="Z18" s="44">
        <v>0</v>
      </c>
      <c r="AA18" s="41">
        <f t="shared" si="0"/>
        <v>1</v>
      </c>
    </row>
    <row r="19" spans="1:28" x14ac:dyDescent="0.2">
      <c r="A19" s="41" t="s">
        <v>71</v>
      </c>
      <c r="B19" s="50">
        <v>1</v>
      </c>
      <c r="C19" s="50" t="s">
        <v>8</v>
      </c>
      <c r="D19" s="50">
        <v>629</v>
      </c>
      <c r="E19" s="47">
        <v>3</v>
      </c>
      <c r="F19" s="50" t="s">
        <v>419</v>
      </c>
      <c r="G19" s="50">
        <v>4</v>
      </c>
      <c r="H19" s="50">
        <v>1</v>
      </c>
      <c r="I19" s="41" t="s">
        <v>34</v>
      </c>
      <c r="J19" s="41" t="s">
        <v>34</v>
      </c>
      <c r="K19" s="41">
        <v>262</v>
      </c>
      <c r="L19" s="41">
        <v>95</v>
      </c>
      <c r="M19">
        <v>357</v>
      </c>
      <c r="N19" s="50" t="s">
        <v>8</v>
      </c>
      <c r="Q19" s="44" t="s">
        <v>71</v>
      </c>
      <c r="R19" s="47">
        <v>5</v>
      </c>
      <c r="S19" s="47" t="s">
        <v>8</v>
      </c>
      <c r="T19" s="50">
        <v>680</v>
      </c>
      <c r="U19" s="47">
        <v>7</v>
      </c>
      <c r="V19" s="47" t="s">
        <v>423</v>
      </c>
      <c r="W19" s="47">
        <v>2</v>
      </c>
      <c r="X19" s="47">
        <v>1</v>
      </c>
      <c r="Y19" s="44">
        <v>3722</v>
      </c>
      <c r="Z19" s="44">
        <v>0</v>
      </c>
      <c r="AA19" s="41">
        <f t="shared" si="0"/>
        <v>1</v>
      </c>
    </row>
    <row r="20" spans="1:28" x14ac:dyDescent="0.2">
      <c r="A20" s="41" t="s">
        <v>72</v>
      </c>
      <c r="B20" s="50">
        <v>1</v>
      </c>
      <c r="C20" s="50" t="s">
        <v>8</v>
      </c>
      <c r="D20" s="50">
        <v>515</v>
      </c>
      <c r="E20" s="47">
        <v>3</v>
      </c>
      <c r="F20" s="50" t="s">
        <v>419</v>
      </c>
      <c r="G20" s="50">
        <v>4</v>
      </c>
      <c r="H20" s="50">
        <v>2</v>
      </c>
      <c r="I20" s="41" t="s">
        <v>34</v>
      </c>
      <c r="J20" s="41" t="s">
        <v>34</v>
      </c>
      <c r="K20" s="41">
        <v>371</v>
      </c>
      <c r="L20" s="41">
        <v>345</v>
      </c>
      <c r="M20">
        <v>716</v>
      </c>
      <c r="N20" s="50" t="s">
        <v>8</v>
      </c>
      <c r="Q20" s="44" t="s">
        <v>72</v>
      </c>
      <c r="R20" s="47">
        <v>5</v>
      </c>
      <c r="S20" s="47" t="s">
        <v>8</v>
      </c>
      <c r="T20" s="50">
        <v>506</v>
      </c>
      <c r="U20" s="47">
        <v>7</v>
      </c>
      <c r="V20" s="47" t="s">
        <v>423</v>
      </c>
      <c r="W20" s="47">
        <v>2</v>
      </c>
      <c r="X20" s="47">
        <v>2</v>
      </c>
      <c r="Y20" s="44">
        <v>2604</v>
      </c>
      <c r="Z20" s="44">
        <v>0</v>
      </c>
      <c r="AA20" s="41">
        <f t="shared" si="0"/>
        <v>1</v>
      </c>
    </row>
    <row r="21" spans="1:28" x14ac:dyDescent="0.2">
      <c r="A21" s="41" t="s">
        <v>73</v>
      </c>
      <c r="B21" s="50">
        <v>2</v>
      </c>
      <c r="C21" s="50" t="s">
        <v>8</v>
      </c>
      <c r="D21" s="50">
        <v>511</v>
      </c>
      <c r="E21" s="47">
        <v>3</v>
      </c>
      <c r="F21" s="50" t="s">
        <v>419</v>
      </c>
      <c r="G21" s="50">
        <v>1</v>
      </c>
      <c r="H21" s="50">
        <v>1</v>
      </c>
      <c r="I21" s="41" t="s">
        <v>34</v>
      </c>
      <c r="J21" s="41" t="s">
        <v>34</v>
      </c>
      <c r="K21" s="41">
        <v>834</v>
      </c>
      <c r="L21" s="41">
        <v>261</v>
      </c>
      <c r="M21">
        <v>1095</v>
      </c>
      <c r="N21" s="50" t="s">
        <v>8</v>
      </c>
      <c r="Q21" s="44" t="s">
        <v>73</v>
      </c>
      <c r="R21" s="47">
        <v>6</v>
      </c>
      <c r="S21" s="47" t="s">
        <v>8</v>
      </c>
      <c r="T21" s="50">
        <v>520</v>
      </c>
      <c r="U21" s="47">
        <v>7</v>
      </c>
      <c r="V21" s="47" t="s">
        <v>423</v>
      </c>
      <c r="W21" s="47">
        <v>3</v>
      </c>
      <c r="X21" s="47">
        <v>1</v>
      </c>
      <c r="Y21" s="44">
        <v>0</v>
      </c>
      <c r="Z21" s="44">
        <v>2826</v>
      </c>
      <c r="AA21" s="41">
        <f t="shared" si="0"/>
        <v>0</v>
      </c>
    </row>
    <row r="22" spans="1:28" x14ac:dyDescent="0.2">
      <c r="A22" s="41" t="s">
        <v>74</v>
      </c>
      <c r="B22" s="50">
        <v>2</v>
      </c>
      <c r="C22" s="50" t="s">
        <v>8</v>
      </c>
      <c r="D22" s="50">
        <v>513</v>
      </c>
      <c r="E22" s="47">
        <v>3</v>
      </c>
      <c r="F22" s="50" t="s">
        <v>419</v>
      </c>
      <c r="G22" s="50">
        <v>1</v>
      </c>
      <c r="H22" s="50">
        <v>2</v>
      </c>
      <c r="I22" s="41" t="s">
        <v>34</v>
      </c>
      <c r="J22" s="41" t="s">
        <v>34</v>
      </c>
      <c r="K22" s="41">
        <v>1680</v>
      </c>
      <c r="L22" s="41">
        <v>0</v>
      </c>
      <c r="M22">
        <v>1680</v>
      </c>
      <c r="N22" s="50" t="s">
        <v>8</v>
      </c>
      <c r="Q22" s="44" t="s">
        <v>74</v>
      </c>
      <c r="R22" s="47">
        <v>6</v>
      </c>
      <c r="S22" s="47" t="s">
        <v>8</v>
      </c>
      <c r="T22" s="50">
        <v>520</v>
      </c>
      <c r="U22" s="47">
        <v>7</v>
      </c>
      <c r="V22" s="47" t="s">
        <v>423</v>
      </c>
      <c r="W22" s="47">
        <v>3</v>
      </c>
      <c r="X22" s="47">
        <v>2</v>
      </c>
      <c r="Y22" s="44">
        <v>0</v>
      </c>
      <c r="Z22" s="44">
        <v>2952</v>
      </c>
      <c r="AA22" s="41">
        <f t="shared" si="0"/>
        <v>0</v>
      </c>
    </row>
    <row r="23" spans="1:28" x14ac:dyDescent="0.2">
      <c r="A23" s="41" t="s">
        <v>75</v>
      </c>
      <c r="B23" s="50">
        <v>3</v>
      </c>
      <c r="C23" s="50" t="s">
        <v>6</v>
      </c>
      <c r="D23" s="50">
        <v>513</v>
      </c>
      <c r="E23" s="47">
        <v>3</v>
      </c>
      <c r="F23" s="50" t="s">
        <v>419</v>
      </c>
      <c r="G23" s="50">
        <v>2</v>
      </c>
      <c r="H23" s="50">
        <v>1</v>
      </c>
      <c r="I23" s="41" t="s">
        <v>34</v>
      </c>
      <c r="J23" s="41" t="s">
        <v>34</v>
      </c>
      <c r="K23" s="41">
        <v>301</v>
      </c>
      <c r="L23" s="41">
        <v>359</v>
      </c>
      <c r="M23">
        <v>660</v>
      </c>
      <c r="N23" s="50" t="s">
        <v>6</v>
      </c>
      <c r="Q23" s="44" t="s">
        <v>75</v>
      </c>
      <c r="R23" s="47">
        <v>7</v>
      </c>
      <c r="S23" s="47" t="s">
        <v>6</v>
      </c>
      <c r="T23" s="50">
        <v>518</v>
      </c>
      <c r="U23" s="47">
        <v>7</v>
      </c>
      <c r="V23" s="47" t="s">
        <v>423</v>
      </c>
      <c r="W23" s="47">
        <v>4</v>
      </c>
      <c r="X23" s="47">
        <v>1</v>
      </c>
      <c r="Y23" s="44">
        <v>2037</v>
      </c>
      <c r="Z23" s="44">
        <v>0</v>
      </c>
      <c r="AA23" s="41">
        <f t="shared" si="0"/>
        <v>1</v>
      </c>
    </row>
    <row r="24" spans="1:28" x14ac:dyDescent="0.2">
      <c r="A24" s="41" t="s">
        <v>76</v>
      </c>
      <c r="B24" s="50">
        <v>3</v>
      </c>
      <c r="C24" s="50" t="s">
        <v>6</v>
      </c>
      <c r="D24" s="50">
        <v>525</v>
      </c>
      <c r="E24" s="47">
        <v>3</v>
      </c>
      <c r="F24" s="50" t="s">
        <v>419</v>
      </c>
      <c r="G24" s="50">
        <v>2</v>
      </c>
      <c r="H24" s="50">
        <v>2</v>
      </c>
      <c r="I24" s="41" t="s">
        <v>34</v>
      </c>
      <c r="J24" s="41" t="s">
        <v>34</v>
      </c>
      <c r="K24" s="41">
        <v>344</v>
      </c>
      <c r="L24" s="41">
        <v>679</v>
      </c>
      <c r="M24">
        <v>1023</v>
      </c>
      <c r="N24" s="50" t="s">
        <v>6</v>
      </c>
      <c r="Q24" s="44" t="s">
        <v>76</v>
      </c>
      <c r="R24" s="47">
        <v>7</v>
      </c>
      <c r="S24" s="47" t="s">
        <v>6</v>
      </c>
      <c r="T24" s="50">
        <v>518</v>
      </c>
      <c r="U24" s="47">
        <v>7</v>
      </c>
      <c r="V24" s="47" t="s">
        <v>423</v>
      </c>
      <c r="W24" s="47">
        <v>4</v>
      </c>
      <c r="X24" s="47">
        <v>2</v>
      </c>
      <c r="Y24" s="44">
        <v>2933</v>
      </c>
      <c r="Z24" s="44">
        <v>0</v>
      </c>
      <c r="AA24" s="41">
        <f t="shared" si="0"/>
        <v>1</v>
      </c>
    </row>
    <row r="25" spans="1:28" x14ac:dyDescent="0.2">
      <c r="A25" s="41" t="s">
        <v>77</v>
      </c>
      <c r="B25" s="50">
        <v>4</v>
      </c>
      <c r="C25" s="50" t="s">
        <v>6</v>
      </c>
      <c r="D25" s="50">
        <v>507</v>
      </c>
      <c r="E25" s="47">
        <v>3</v>
      </c>
      <c r="F25" s="50" t="s">
        <v>419</v>
      </c>
      <c r="G25" s="50">
        <v>3</v>
      </c>
      <c r="H25" s="50">
        <v>2</v>
      </c>
      <c r="I25" s="41" t="s">
        <v>34</v>
      </c>
      <c r="J25" s="41" t="s">
        <v>34</v>
      </c>
      <c r="K25" s="41">
        <v>514</v>
      </c>
      <c r="L25" s="41">
        <v>10</v>
      </c>
      <c r="M25">
        <v>524</v>
      </c>
      <c r="N25" s="50" t="s">
        <v>6</v>
      </c>
      <c r="Q25" s="44" t="s">
        <v>77</v>
      </c>
      <c r="R25" s="47">
        <v>8</v>
      </c>
      <c r="S25" s="47" t="s">
        <v>6</v>
      </c>
      <c r="T25" s="50">
        <v>513</v>
      </c>
      <c r="U25" s="47">
        <v>7</v>
      </c>
      <c r="V25" s="47" t="s">
        <v>423</v>
      </c>
      <c r="W25" s="47">
        <v>1</v>
      </c>
      <c r="X25" s="47">
        <v>1</v>
      </c>
      <c r="Y25" s="44">
        <v>0</v>
      </c>
      <c r="Z25" s="44">
        <v>2504</v>
      </c>
      <c r="AA25" s="41">
        <f t="shared" si="0"/>
        <v>0</v>
      </c>
    </row>
    <row r="26" spans="1:28" x14ac:dyDescent="0.2">
      <c r="A26" s="41" t="s">
        <v>78</v>
      </c>
      <c r="B26" s="50">
        <v>4</v>
      </c>
      <c r="C26" s="50" t="s">
        <v>6</v>
      </c>
      <c r="D26" s="50">
        <v>544</v>
      </c>
      <c r="E26" s="47">
        <v>3</v>
      </c>
      <c r="F26" s="50" t="s">
        <v>419</v>
      </c>
      <c r="G26" s="50">
        <v>3</v>
      </c>
      <c r="H26" s="50">
        <v>1</v>
      </c>
      <c r="I26" s="41" t="s">
        <v>34</v>
      </c>
      <c r="J26" s="41" t="s">
        <v>34</v>
      </c>
      <c r="K26" s="41">
        <v>157</v>
      </c>
      <c r="L26" s="41">
        <v>52</v>
      </c>
      <c r="M26" s="23">
        <v>209</v>
      </c>
      <c r="N26" s="50" t="s">
        <v>6</v>
      </c>
      <c r="Q26" s="44" t="s">
        <v>78</v>
      </c>
      <c r="R26" s="47">
        <v>8</v>
      </c>
      <c r="S26" s="47" t="s">
        <v>6</v>
      </c>
      <c r="T26" s="50">
        <v>533</v>
      </c>
      <c r="U26" s="47">
        <v>7</v>
      </c>
      <c r="V26" s="47" t="s">
        <v>423</v>
      </c>
      <c r="W26" s="47">
        <v>1</v>
      </c>
      <c r="X26" s="47">
        <v>2</v>
      </c>
      <c r="Y26" s="44">
        <v>0</v>
      </c>
      <c r="Z26" s="44">
        <v>3486</v>
      </c>
      <c r="AA26" s="41">
        <f t="shared" si="0"/>
        <v>0</v>
      </c>
    </row>
    <row r="27" spans="1:28" x14ac:dyDescent="0.2">
      <c r="A27" s="41" t="s">
        <v>71</v>
      </c>
      <c r="B27" s="50">
        <v>1</v>
      </c>
      <c r="C27" s="50" t="s">
        <v>8</v>
      </c>
      <c r="D27" s="50">
        <v>635</v>
      </c>
      <c r="E27" s="47">
        <v>4</v>
      </c>
      <c r="F27" s="50" t="s">
        <v>420</v>
      </c>
      <c r="G27" s="50">
        <v>2</v>
      </c>
      <c r="H27" s="50">
        <v>1</v>
      </c>
      <c r="I27" s="41" t="s">
        <v>34</v>
      </c>
      <c r="J27" s="41" t="s">
        <v>34</v>
      </c>
      <c r="K27" s="41">
        <v>463</v>
      </c>
      <c r="L27" s="41">
        <v>234</v>
      </c>
      <c r="M27">
        <v>697</v>
      </c>
      <c r="N27" s="50" t="s">
        <v>8</v>
      </c>
      <c r="Q27" s="44" t="s">
        <v>71</v>
      </c>
      <c r="R27" s="47">
        <v>5</v>
      </c>
      <c r="S27" s="47" t="s">
        <v>8</v>
      </c>
      <c r="T27" s="47">
        <v>685</v>
      </c>
      <c r="U27" s="47">
        <v>8</v>
      </c>
      <c r="V27" s="47" t="s">
        <v>424</v>
      </c>
      <c r="W27" s="47">
        <v>4</v>
      </c>
      <c r="X27" s="47">
        <v>1</v>
      </c>
      <c r="Y27" s="44">
        <v>0</v>
      </c>
      <c r="Z27" s="44">
        <v>2888</v>
      </c>
      <c r="AA27" s="41">
        <f t="shared" si="0"/>
        <v>0</v>
      </c>
    </row>
    <row r="28" spans="1:28" x14ac:dyDescent="0.2">
      <c r="A28" s="41" t="s">
        <v>72</v>
      </c>
      <c r="B28" s="50">
        <v>1</v>
      </c>
      <c r="C28" s="50" t="s">
        <v>8</v>
      </c>
      <c r="D28" s="50">
        <v>513</v>
      </c>
      <c r="E28" s="47">
        <v>4</v>
      </c>
      <c r="F28" s="50" t="s">
        <v>420</v>
      </c>
      <c r="G28" s="50">
        <v>2</v>
      </c>
      <c r="H28" s="50">
        <v>2</v>
      </c>
      <c r="I28" s="41" t="s">
        <v>34</v>
      </c>
      <c r="J28" s="41" t="s">
        <v>34</v>
      </c>
      <c r="K28" s="41">
        <v>483</v>
      </c>
      <c r="L28" s="41">
        <v>414</v>
      </c>
      <c r="M28">
        <v>897</v>
      </c>
      <c r="N28" s="50" t="s">
        <v>8</v>
      </c>
      <c r="Q28" s="44" t="s">
        <v>72</v>
      </c>
      <c r="R28" s="47">
        <v>5</v>
      </c>
      <c r="S28" s="47" t="s">
        <v>8</v>
      </c>
      <c r="T28" s="47">
        <v>508</v>
      </c>
      <c r="U28" s="47">
        <v>8</v>
      </c>
      <c r="V28" s="47" t="s">
        <v>424</v>
      </c>
      <c r="W28" s="47">
        <v>4</v>
      </c>
      <c r="X28" s="47">
        <v>2</v>
      </c>
      <c r="Y28" s="44">
        <v>0</v>
      </c>
      <c r="Z28" s="44">
        <v>1588</v>
      </c>
      <c r="AA28" s="41">
        <f t="shared" si="0"/>
        <v>0</v>
      </c>
    </row>
    <row r="29" spans="1:28" s="23" customFormat="1" x14ac:dyDescent="0.2">
      <c r="A29" s="41" t="s">
        <v>73</v>
      </c>
      <c r="B29" s="50">
        <v>2</v>
      </c>
      <c r="C29" s="50" t="s">
        <v>8</v>
      </c>
      <c r="D29" s="50">
        <v>512</v>
      </c>
      <c r="E29" s="47">
        <v>4</v>
      </c>
      <c r="F29" s="50" t="s">
        <v>420</v>
      </c>
      <c r="G29" s="50">
        <v>3</v>
      </c>
      <c r="H29" s="50">
        <v>1</v>
      </c>
      <c r="I29" s="41" t="s">
        <v>34</v>
      </c>
      <c r="J29" s="41" t="s">
        <v>34</v>
      </c>
      <c r="K29" s="41">
        <v>709</v>
      </c>
      <c r="L29" s="41">
        <v>627</v>
      </c>
      <c r="M29" s="23">
        <v>1336</v>
      </c>
      <c r="N29" s="50" t="s">
        <v>8</v>
      </c>
      <c r="Q29" s="44" t="s">
        <v>73</v>
      </c>
      <c r="R29" s="47">
        <v>6</v>
      </c>
      <c r="S29" s="47" t="s">
        <v>8</v>
      </c>
      <c r="T29" s="47">
        <v>524</v>
      </c>
      <c r="U29" s="47">
        <v>8</v>
      </c>
      <c r="V29" s="47" t="s">
        <v>424</v>
      </c>
      <c r="W29" s="47">
        <v>1</v>
      </c>
      <c r="X29" s="47">
        <v>1</v>
      </c>
      <c r="Y29" s="44">
        <v>1161</v>
      </c>
      <c r="Z29" s="44">
        <v>0</v>
      </c>
      <c r="AA29" s="41">
        <f t="shared" si="0"/>
        <v>1</v>
      </c>
    </row>
    <row r="30" spans="1:28" s="23" customFormat="1" x14ac:dyDescent="0.2">
      <c r="A30" s="41" t="s">
        <v>74</v>
      </c>
      <c r="B30" s="50">
        <v>2</v>
      </c>
      <c r="C30" s="50" t="s">
        <v>8</v>
      </c>
      <c r="D30" s="50">
        <v>510</v>
      </c>
      <c r="E30" s="47">
        <v>4</v>
      </c>
      <c r="F30" s="50" t="s">
        <v>420</v>
      </c>
      <c r="G30" s="50">
        <v>3</v>
      </c>
      <c r="H30" s="50">
        <v>2</v>
      </c>
      <c r="I30" s="41" t="s">
        <v>34</v>
      </c>
      <c r="J30" s="41" t="s">
        <v>34</v>
      </c>
      <c r="K30" s="41">
        <v>723</v>
      </c>
      <c r="L30" s="41">
        <v>688</v>
      </c>
      <c r="M30" s="23">
        <v>1411</v>
      </c>
      <c r="N30" s="50" t="s">
        <v>8</v>
      </c>
      <c r="Q30" s="44" t="s">
        <v>74</v>
      </c>
      <c r="R30" s="47">
        <v>6</v>
      </c>
      <c r="S30" s="47" t="s">
        <v>8</v>
      </c>
      <c r="T30" s="47">
        <v>523</v>
      </c>
      <c r="U30" s="47">
        <v>8</v>
      </c>
      <c r="V30" s="47" t="s">
        <v>424</v>
      </c>
      <c r="W30" s="47">
        <v>1</v>
      </c>
      <c r="X30" s="47">
        <v>2</v>
      </c>
      <c r="Y30" s="44">
        <v>2289</v>
      </c>
      <c r="Z30" s="44">
        <v>0</v>
      </c>
      <c r="AA30" s="41">
        <f t="shared" si="0"/>
        <v>1</v>
      </c>
    </row>
    <row r="31" spans="1:28" s="23" customFormat="1" x14ac:dyDescent="0.2">
      <c r="A31" s="41" t="s">
        <v>75</v>
      </c>
      <c r="B31" s="50">
        <v>3</v>
      </c>
      <c r="C31" s="50" t="s">
        <v>6</v>
      </c>
      <c r="D31" s="50">
        <v>513</v>
      </c>
      <c r="E31" s="47">
        <v>4</v>
      </c>
      <c r="F31" s="50" t="s">
        <v>420</v>
      </c>
      <c r="G31" s="50">
        <v>4</v>
      </c>
      <c r="H31" s="50">
        <v>1</v>
      </c>
      <c r="I31" s="41" t="s">
        <v>34</v>
      </c>
      <c r="J31" s="41" t="s">
        <v>34</v>
      </c>
      <c r="K31" s="41">
        <v>707</v>
      </c>
      <c r="L31" s="41">
        <v>437</v>
      </c>
      <c r="M31" s="23">
        <v>1144</v>
      </c>
      <c r="N31" s="50" t="s">
        <v>6</v>
      </c>
      <c r="Q31" s="44" t="s">
        <v>75</v>
      </c>
      <c r="R31" s="47">
        <v>7</v>
      </c>
      <c r="S31" s="47" t="s">
        <v>6</v>
      </c>
      <c r="T31" s="47">
        <v>516</v>
      </c>
      <c r="U31" s="47">
        <v>8</v>
      </c>
      <c r="V31" s="47" t="s">
        <v>424</v>
      </c>
      <c r="W31" s="47">
        <v>2</v>
      </c>
      <c r="X31" s="47">
        <v>1</v>
      </c>
      <c r="Y31" s="44">
        <v>0</v>
      </c>
      <c r="Z31" s="44">
        <v>3347</v>
      </c>
      <c r="AA31" s="41">
        <f t="shared" si="0"/>
        <v>0</v>
      </c>
      <c r="AB31" s="47"/>
    </row>
    <row r="32" spans="1:28" s="23" customFormat="1" x14ac:dyDescent="0.2">
      <c r="A32" s="41" t="s">
        <v>76</v>
      </c>
      <c r="B32" s="50">
        <v>3</v>
      </c>
      <c r="C32" s="50" t="s">
        <v>6</v>
      </c>
      <c r="D32" s="50">
        <v>530</v>
      </c>
      <c r="E32" s="47">
        <v>4</v>
      </c>
      <c r="F32" s="50" t="s">
        <v>420</v>
      </c>
      <c r="G32" s="50">
        <v>4</v>
      </c>
      <c r="H32" s="50">
        <v>2</v>
      </c>
      <c r="I32" s="41" t="s">
        <v>34</v>
      </c>
      <c r="J32" s="41" t="s">
        <v>34</v>
      </c>
      <c r="K32" s="41">
        <v>659</v>
      </c>
      <c r="L32" s="41">
        <v>659</v>
      </c>
      <c r="M32" s="23">
        <v>1318</v>
      </c>
      <c r="N32" s="50" t="s">
        <v>6</v>
      </c>
      <c r="Q32" s="44" t="s">
        <v>76</v>
      </c>
      <c r="R32" s="47">
        <v>7</v>
      </c>
      <c r="S32" s="47" t="s">
        <v>6</v>
      </c>
      <c r="T32" s="47">
        <v>515</v>
      </c>
      <c r="U32" s="47">
        <v>8</v>
      </c>
      <c r="V32" s="47" t="s">
        <v>424</v>
      </c>
      <c r="W32" s="47">
        <v>2</v>
      </c>
      <c r="X32" s="47">
        <v>2</v>
      </c>
      <c r="Y32" s="44">
        <v>0</v>
      </c>
      <c r="Z32" s="44">
        <v>3174</v>
      </c>
      <c r="AA32" s="41">
        <f t="shared" si="0"/>
        <v>0</v>
      </c>
      <c r="AB32" s="47"/>
    </row>
    <row r="33" spans="1:28" s="23" customFormat="1" x14ac:dyDescent="0.2">
      <c r="A33" s="41" t="s">
        <v>77</v>
      </c>
      <c r="B33" s="50">
        <v>4</v>
      </c>
      <c r="C33" s="50" t="s">
        <v>6</v>
      </c>
      <c r="D33" s="50">
        <v>488</v>
      </c>
      <c r="E33" s="47">
        <v>4</v>
      </c>
      <c r="F33" s="50" t="s">
        <v>420</v>
      </c>
      <c r="G33" s="50">
        <v>1</v>
      </c>
      <c r="H33" s="50">
        <v>1</v>
      </c>
      <c r="I33" s="41" t="s">
        <v>34</v>
      </c>
      <c r="J33" s="41" t="s">
        <v>34</v>
      </c>
      <c r="K33" s="41">
        <v>327</v>
      </c>
      <c r="L33" s="41">
        <v>996</v>
      </c>
      <c r="M33" s="23">
        <v>1323</v>
      </c>
      <c r="N33" s="50" t="s">
        <v>6</v>
      </c>
      <c r="Q33" s="44" t="s">
        <v>77</v>
      </c>
      <c r="R33" s="47">
        <v>8</v>
      </c>
      <c r="S33" s="47" t="s">
        <v>6</v>
      </c>
      <c r="T33" s="47">
        <v>510</v>
      </c>
      <c r="U33" s="47">
        <v>8</v>
      </c>
      <c r="V33" s="47" t="s">
        <v>424</v>
      </c>
      <c r="W33" s="47">
        <v>3</v>
      </c>
      <c r="X33" s="47">
        <v>1</v>
      </c>
      <c r="Y33" s="44">
        <v>2516</v>
      </c>
      <c r="Z33" s="44">
        <v>0</v>
      </c>
      <c r="AA33" s="41">
        <f t="shared" si="0"/>
        <v>1</v>
      </c>
      <c r="AB33" s="47"/>
    </row>
    <row r="34" spans="1:28" s="23" customFormat="1" x14ac:dyDescent="0.2">
      <c r="A34" s="41" t="s">
        <v>78</v>
      </c>
      <c r="B34" s="50">
        <v>4</v>
      </c>
      <c r="C34" s="50" t="s">
        <v>6</v>
      </c>
      <c r="D34" s="50">
        <v>514</v>
      </c>
      <c r="E34" s="47">
        <v>4</v>
      </c>
      <c r="F34" s="50" t="s">
        <v>420</v>
      </c>
      <c r="G34" s="50">
        <v>1</v>
      </c>
      <c r="H34" s="50">
        <v>2</v>
      </c>
      <c r="I34" s="41" t="s">
        <v>34</v>
      </c>
      <c r="J34" s="41" t="s">
        <v>34</v>
      </c>
      <c r="K34" s="41">
        <v>41</v>
      </c>
      <c r="L34" s="41">
        <v>49</v>
      </c>
      <c r="M34" s="41">
        <v>90</v>
      </c>
      <c r="N34" s="50" t="s">
        <v>6</v>
      </c>
      <c r="Q34" s="44" t="s">
        <v>78</v>
      </c>
      <c r="R34" s="47">
        <v>8</v>
      </c>
      <c r="S34" s="47" t="s">
        <v>6</v>
      </c>
      <c r="T34" s="47">
        <v>525</v>
      </c>
      <c r="U34" s="47">
        <v>8</v>
      </c>
      <c r="V34" s="47" t="s">
        <v>424</v>
      </c>
      <c r="W34" s="47">
        <v>3</v>
      </c>
      <c r="X34" s="47">
        <v>2</v>
      </c>
      <c r="Y34" s="44">
        <v>1723</v>
      </c>
      <c r="Z34" s="44">
        <v>0</v>
      </c>
      <c r="AA34" s="41">
        <f t="shared" si="0"/>
        <v>1</v>
      </c>
      <c r="AB34" s="47"/>
    </row>
    <row r="35" spans="1:28" s="23" customFormat="1" x14ac:dyDescent="0.2">
      <c r="A35" s="44" t="s">
        <v>71</v>
      </c>
      <c r="B35" s="47">
        <v>5</v>
      </c>
      <c r="C35" s="47" t="s">
        <v>8</v>
      </c>
      <c r="D35" s="50">
        <v>673</v>
      </c>
      <c r="E35" s="47">
        <v>5</v>
      </c>
      <c r="F35" s="47" t="s">
        <v>421</v>
      </c>
      <c r="G35" s="47">
        <v>3</v>
      </c>
      <c r="H35" s="50">
        <v>1</v>
      </c>
      <c r="I35" s="44" t="s">
        <v>177</v>
      </c>
      <c r="J35" s="44" t="s">
        <v>38</v>
      </c>
      <c r="K35" s="44">
        <v>2344</v>
      </c>
      <c r="L35" s="44">
        <v>0</v>
      </c>
      <c r="M35" s="23">
        <v>2344</v>
      </c>
      <c r="N35" s="47" t="s">
        <v>8</v>
      </c>
      <c r="Q35" s="44" t="s">
        <v>71</v>
      </c>
      <c r="R35" s="47">
        <v>5</v>
      </c>
      <c r="S35" s="47" t="s">
        <v>8</v>
      </c>
      <c r="T35" s="47">
        <v>694</v>
      </c>
      <c r="U35" s="47">
        <v>9</v>
      </c>
      <c r="V35" s="47" t="s">
        <v>425</v>
      </c>
      <c r="W35" s="47">
        <v>1</v>
      </c>
      <c r="X35" s="47">
        <v>1</v>
      </c>
      <c r="Y35" s="44">
        <v>1386</v>
      </c>
      <c r="Z35" s="44">
        <v>819</v>
      </c>
      <c r="AA35" s="41">
        <f t="shared" si="0"/>
        <v>0.62857142857142856</v>
      </c>
      <c r="AB35" s="47"/>
    </row>
    <row r="36" spans="1:28" s="23" customFormat="1" x14ac:dyDescent="0.2">
      <c r="A36" s="44" t="s">
        <v>72</v>
      </c>
      <c r="B36" s="47">
        <v>5</v>
      </c>
      <c r="C36" s="47" t="s">
        <v>8</v>
      </c>
      <c r="D36" s="50">
        <v>510</v>
      </c>
      <c r="E36" s="47">
        <v>5</v>
      </c>
      <c r="F36" s="47" t="s">
        <v>421</v>
      </c>
      <c r="G36" s="47">
        <v>3</v>
      </c>
      <c r="H36" s="50">
        <v>2</v>
      </c>
      <c r="I36" s="44" t="s">
        <v>38</v>
      </c>
      <c r="J36" s="44" t="s">
        <v>177</v>
      </c>
      <c r="K36" s="44">
        <v>0</v>
      </c>
      <c r="L36" s="44">
        <v>1543</v>
      </c>
      <c r="M36" s="23">
        <v>1543</v>
      </c>
      <c r="N36" s="47" t="s">
        <v>8</v>
      </c>
      <c r="Q36" s="44" t="s">
        <v>72</v>
      </c>
      <c r="R36" s="47">
        <v>5</v>
      </c>
      <c r="S36" s="47" t="s">
        <v>8</v>
      </c>
      <c r="T36" s="47">
        <v>515</v>
      </c>
      <c r="U36" s="47">
        <v>9</v>
      </c>
      <c r="V36" s="47" t="s">
        <v>425</v>
      </c>
      <c r="W36" s="47">
        <v>1</v>
      </c>
      <c r="X36" s="47">
        <v>2</v>
      </c>
      <c r="Y36" s="44">
        <v>1324</v>
      </c>
      <c r="Z36" s="44">
        <v>638</v>
      </c>
      <c r="AA36" s="41">
        <f t="shared" si="0"/>
        <v>0.67482161060142709</v>
      </c>
      <c r="AB36" s="47"/>
    </row>
    <row r="37" spans="1:28" s="23" customFormat="1" x14ac:dyDescent="0.2">
      <c r="A37" s="44" t="s">
        <v>73</v>
      </c>
      <c r="B37" s="47">
        <v>6</v>
      </c>
      <c r="C37" s="47" t="s">
        <v>8</v>
      </c>
      <c r="D37" s="50">
        <v>521</v>
      </c>
      <c r="E37" s="47">
        <v>5</v>
      </c>
      <c r="F37" s="47" t="s">
        <v>421</v>
      </c>
      <c r="G37" s="47">
        <v>4</v>
      </c>
      <c r="H37" s="50">
        <v>1</v>
      </c>
      <c r="I37" s="44" t="s">
        <v>178</v>
      </c>
      <c r="J37" s="44" t="s">
        <v>38</v>
      </c>
      <c r="K37" s="44">
        <v>1826</v>
      </c>
      <c r="L37" s="44">
        <v>0</v>
      </c>
      <c r="M37" s="23">
        <v>1826</v>
      </c>
      <c r="N37" s="47" t="s">
        <v>8</v>
      </c>
      <c r="Q37" s="44" t="s">
        <v>73</v>
      </c>
      <c r="R37" s="47">
        <v>6</v>
      </c>
      <c r="S37" s="47" t="s">
        <v>8</v>
      </c>
      <c r="T37" s="47">
        <v>525</v>
      </c>
      <c r="U37" s="47">
        <v>9</v>
      </c>
      <c r="V37" s="47" t="s">
        <v>425</v>
      </c>
      <c r="W37" s="47">
        <v>3</v>
      </c>
      <c r="X37" s="47">
        <v>1</v>
      </c>
      <c r="Y37" s="44">
        <v>1285</v>
      </c>
      <c r="Z37" s="44">
        <v>800</v>
      </c>
      <c r="AA37" s="41">
        <f t="shared" si="0"/>
        <v>0.61630695443645089</v>
      </c>
      <c r="AB37" s="47"/>
    </row>
    <row r="38" spans="1:28" s="23" customFormat="1" x14ac:dyDescent="0.2">
      <c r="A38" s="44" t="s">
        <v>74</v>
      </c>
      <c r="B38" s="47">
        <v>6</v>
      </c>
      <c r="C38" s="47" t="s">
        <v>8</v>
      </c>
      <c r="D38" s="50">
        <v>520</v>
      </c>
      <c r="E38" s="47">
        <v>5</v>
      </c>
      <c r="F38" s="47" t="s">
        <v>421</v>
      </c>
      <c r="G38" s="47">
        <v>4</v>
      </c>
      <c r="H38" s="50">
        <v>2</v>
      </c>
      <c r="I38" s="44" t="s">
        <v>38</v>
      </c>
      <c r="J38" s="44" t="s">
        <v>178</v>
      </c>
      <c r="K38" s="44">
        <v>0</v>
      </c>
      <c r="L38" s="44">
        <v>2665</v>
      </c>
      <c r="M38" s="23">
        <v>2665</v>
      </c>
      <c r="N38" s="47" t="s">
        <v>8</v>
      </c>
      <c r="Q38" s="44" t="s">
        <v>74</v>
      </c>
      <c r="R38" s="47">
        <v>6</v>
      </c>
      <c r="S38" s="47" t="s">
        <v>8</v>
      </c>
      <c r="T38" s="47">
        <v>525</v>
      </c>
      <c r="U38" s="47">
        <v>9</v>
      </c>
      <c r="V38" s="47" t="s">
        <v>425</v>
      </c>
      <c r="W38" s="47">
        <v>3</v>
      </c>
      <c r="X38" s="47">
        <v>2</v>
      </c>
      <c r="Y38" s="44">
        <v>1459</v>
      </c>
      <c r="Z38" s="44">
        <v>777</v>
      </c>
      <c r="AA38" s="41">
        <f t="shared" si="0"/>
        <v>0.6525044722719141</v>
      </c>
      <c r="AB38" s="47"/>
    </row>
    <row r="39" spans="1:28" x14ac:dyDescent="0.2">
      <c r="A39" s="44" t="s">
        <v>75</v>
      </c>
      <c r="B39" s="47">
        <v>7</v>
      </c>
      <c r="C39" s="47" t="s">
        <v>6</v>
      </c>
      <c r="D39" s="50">
        <v>515</v>
      </c>
      <c r="E39" s="47">
        <v>5</v>
      </c>
      <c r="F39" s="47" t="s">
        <v>421</v>
      </c>
      <c r="G39" s="47">
        <v>1</v>
      </c>
      <c r="H39" s="50">
        <v>1</v>
      </c>
      <c r="I39" s="44" t="s">
        <v>177</v>
      </c>
      <c r="J39" s="44" t="s">
        <v>38</v>
      </c>
      <c r="K39" s="44">
        <v>1972</v>
      </c>
      <c r="L39" s="44">
        <v>0</v>
      </c>
      <c r="M39">
        <v>1972</v>
      </c>
      <c r="N39" s="47" t="s">
        <v>6</v>
      </c>
      <c r="Q39" s="44" t="s">
        <v>75</v>
      </c>
      <c r="R39" s="47">
        <v>7</v>
      </c>
      <c r="S39" s="47" t="s">
        <v>6</v>
      </c>
      <c r="T39" s="47">
        <v>517</v>
      </c>
      <c r="U39" s="47">
        <v>9</v>
      </c>
      <c r="V39" s="47" t="s">
        <v>425</v>
      </c>
      <c r="W39" s="47">
        <v>2</v>
      </c>
      <c r="X39" s="47">
        <v>1</v>
      </c>
      <c r="Y39" s="44">
        <v>937</v>
      </c>
      <c r="Z39" s="44">
        <v>1206</v>
      </c>
      <c r="AA39" s="41">
        <f t="shared" si="0"/>
        <v>0.43723751749883338</v>
      </c>
      <c r="AB39" s="50"/>
    </row>
    <row r="40" spans="1:28" x14ac:dyDescent="0.2">
      <c r="A40" s="44" t="s">
        <v>76</v>
      </c>
      <c r="B40" s="47">
        <v>7</v>
      </c>
      <c r="C40" s="47" t="s">
        <v>6</v>
      </c>
      <c r="D40" s="50">
        <v>520</v>
      </c>
      <c r="E40" s="47">
        <v>5</v>
      </c>
      <c r="F40" s="47" t="s">
        <v>421</v>
      </c>
      <c r="G40" s="47">
        <v>1</v>
      </c>
      <c r="H40" s="50">
        <v>2</v>
      </c>
      <c r="I40" s="44" t="s">
        <v>38</v>
      </c>
      <c r="J40" s="44" t="s">
        <v>177</v>
      </c>
      <c r="K40" s="44">
        <v>0</v>
      </c>
      <c r="L40" s="44">
        <v>2474</v>
      </c>
      <c r="M40" s="23">
        <v>2474</v>
      </c>
      <c r="N40" s="47" t="s">
        <v>6</v>
      </c>
      <c r="O40" s="23"/>
      <c r="Q40" s="44" t="s">
        <v>76</v>
      </c>
      <c r="R40" s="47">
        <v>7</v>
      </c>
      <c r="S40" s="47" t="s">
        <v>6</v>
      </c>
      <c r="T40" s="47">
        <v>518</v>
      </c>
      <c r="U40" s="47">
        <v>9</v>
      </c>
      <c r="V40" s="47" t="s">
        <v>425</v>
      </c>
      <c r="W40" s="47">
        <v>2</v>
      </c>
      <c r="X40" s="47">
        <v>2</v>
      </c>
      <c r="Y40" s="44">
        <v>820</v>
      </c>
      <c r="Z40" s="44">
        <v>1406</v>
      </c>
      <c r="AA40" s="41">
        <f t="shared" si="0"/>
        <v>0.36837376460017968</v>
      </c>
      <c r="AB40" s="47"/>
    </row>
    <row r="41" spans="1:28" x14ac:dyDescent="0.2">
      <c r="A41" s="44" t="s">
        <v>77</v>
      </c>
      <c r="B41" s="47">
        <v>8</v>
      </c>
      <c r="C41" s="47" t="s">
        <v>6</v>
      </c>
      <c r="D41" s="50">
        <v>505</v>
      </c>
      <c r="E41" s="47">
        <v>5</v>
      </c>
      <c r="F41" s="47" t="s">
        <v>421</v>
      </c>
      <c r="G41" s="47">
        <v>2</v>
      </c>
      <c r="H41" s="50">
        <v>1</v>
      </c>
      <c r="I41" s="44" t="s">
        <v>178</v>
      </c>
      <c r="J41" s="44" t="s">
        <v>38</v>
      </c>
      <c r="K41" s="44">
        <v>2433</v>
      </c>
      <c r="L41" s="44">
        <v>0</v>
      </c>
      <c r="M41" s="32">
        <v>2433</v>
      </c>
      <c r="N41" s="47" t="s">
        <v>6</v>
      </c>
      <c r="O41" s="32"/>
      <c r="Q41" s="44" t="s">
        <v>77</v>
      </c>
      <c r="R41" s="47">
        <v>8</v>
      </c>
      <c r="S41" s="47" t="s">
        <v>6</v>
      </c>
      <c r="T41" s="47">
        <v>510</v>
      </c>
      <c r="U41" s="47">
        <v>9</v>
      </c>
      <c r="V41" s="47" t="s">
        <v>425</v>
      </c>
      <c r="W41" s="47">
        <v>4</v>
      </c>
      <c r="X41" s="47">
        <v>1</v>
      </c>
      <c r="Y41" s="44">
        <v>854</v>
      </c>
      <c r="Z41" s="44">
        <v>1222</v>
      </c>
      <c r="AA41" s="41">
        <f t="shared" si="0"/>
        <v>0.41136801541425821</v>
      </c>
      <c r="AB41" s="47"/>
    </row>
    <row r="42" spans="1:28" x14ac:dyDescent="0.2">
      <c r="A42" s="44" t="s">
        <v>78</v>
      </c>
      <c r="B42" s="47">
        <v>8</v>
      </c>
      <c r="C42" s="47" t="s">
        <v>6</v>
      </c>
      <c r="D42" s="50">
        <v>532</v>
      </c>
      <c r="E42" s="47">
        <v>5</v>
      </c>
      <c r="F42" s="47" t="s">
        <v>421</v>
      </c>
      <c r="G42" s="47">
        <v>2</v>
      </c>
      <c r="H42" s="50">
        <v>2</v>
      </c>
      <c r="I42" s="44" t="s">
        <v>38</v>
      </c>
      <c r="J42" s="44" t="s">
        <v>178</v>
      </c>
      <c r="K42" s="44">
        <v>0</v>
      </c>
      <c r="L42" s="44">
        <v>3076</v>
      </c>
      <c r="M42" s="32">
        <v>3076</v>
      </c>
      <c r="N42" s="47" t="s">
        <v>6</v>
      </c>
      <c r="O42" s="32"/>
      <c r="Q42" s="44" t="s">
        <v>78</v>
      </c>
      <c r="R42" s="47">
        <v>8</v>
      </c>
      <c r="S42" s="47" t="s">
        <v>6</v>
      </c>
      <c r="T42" s="47">
        <v>536</v>
      </c>
      <c r="U42" s="47">
        <v>9</v>
      </c>
      <c r="V42" s="47" t="s">
        <v>425</v>
      </c>
      <c r="W42" s="47">
        <v>4</v>
      </c>
      <c r="X42" s="47">
        <v>2</v>
      </c>
      <c r="Y42" s="44">
        <v>290</v>
      </c>
      <c r="Z42" s="44">
        <v>1454</v>
      </c>
      <c r="AA42" s="41">
        <f t="shared" si="0"/>
        <v>0.16628440366972477</v>
      </c>
      <c r="AB42" s="47"/>
    </row>
    <row r="43" spans="1:28" x14ac:dyDescent="0.2">
      <c r="A43" s="44" t="s">
        <v>71</v>
      </c>
      <c r="B43" s="47">
        <v>5</v>
      </c>
      <c r="C43" s="47" t="s">
        <v>8</v>
      </c>
      <c r="D43" s="50">
        <v>673</v>
      </c>
      <c r="E43" s="47">
        <v>6</v>
      </c>
      <c r="F43" s="47" t="s">
        <v>422</v>
      </c>
      <c r="G43" s="47">
        <v>3</v>
      </c>
      <c r="H43" s="47">
        <v>1</v>
      </c>
      <c r="I43" s="44" t="s">
        <v>38</v>
      </c>
      <c r="J43" s="44" t="s">
        <v>179</v>
      </c>
      <c r="K43" s="44">
        <v>0</v>
      </c>
      <c r="L43" s="44">
        <v>2691</v>
      </c>
      <c r="M43" s="23">
        <v>2691</v>
      </c>
      <c r="N43" s="47" t="s">
        <v>8</v>
      </c>
      <c r="O43" s="23"/>
      <c r="Q43" s="44" t="s">
        <v>71</v>
      </c>
      <c r="R43" s="47">
        <v>5</v>
      </c>
      <c r="S43" s="47" t="s">
        <v>6</v>
      </c>
      <c r="T43" s="47">
        <v>696</v>
      </c>
      <c r="U43" s="47">
        <v>10</v>
      </c>
      <c r="V43" s="47" t="s">
        <v>427</v>
      </c>
      <c r="W43" s="47">
        <v>3</v>
      </c>
      <c r="X43" s="47">
        <v>1</v>
      </c>
      <c r="Y43" s="44">
        <v>1283</v>
      </c>
      <c r="Z43" s="44">
        <v>929</v>
      </c>
      <c r="AA43" s="41">
        <f t="shared" si="0"/>
        <v>0.58001808318264014</v>
      </c>
      <c r="AB43" s="47"/>
    </row>
    <row r="44" spans="1:28" x14ac:dyDescent="0.2">
      <c r="A44" s="44" t="s">
        <v>72</v>
      </c>
      <c r="B44" s="47">
        <v>5</v>
      </c>
      <c r="C44" s="47" t="s">
        <v>8</v>
      </c>
      <c r="D44" s="50">
        <v>510</v>
      </c>
      <c r="E44" s="47">
        <v>6</v>
      </c>
      <c r="F44" s="47" t="s">
        <v>422</v>
      </c>
      <c r="G44" s="47">
        <v>3</v>
      </c>
      <c r="H44" s="47">
        <v>2</v>
      </c>
      <c r="I44" s="44" t="s">
        <v>179</v>
      </c>
      <c r="J44" s="44" t="s">
        <v>38</v>
      </c>
      <c r="K44" s="44">
        <v>1627</v>
      </c>
      <c r="L44" s="44">
        <v>0</v>
      </c>
      <c r="M44" s="41">
        <v>1627</v>
      </c>
      <c r="N44" s="47" t="s">
        <v>8</v>
      </c>
      <c r="O44" s="32"/>
      <c r="Q44" s="44" t="s">
        <v>72</v>
      </c>
      <c r="R44" s="47">
        <v>5</v>
      </c>
      <c r="S44" s="47" t="s">
        <v>6</v>
      </c>
      <c r="T44" s="47">
        <v>530</v>
      </c>
      <c r="U44" s="47">
        <v>10</v>
      </c>
      <c r="V44" s="47" t="s">
        <v>427</v>
      </c>
      <c r="W44" s="47">
        <v>3</v>
      </c>
      <c r="X44" s="47">
        <v>2</v>
      </c>
      <c r="Y44" s="44">
        <v>999</v>
      </c>
      <c r="Z44" s="44">
        <v>1124</v>
      </c>
      <c r="AA44" s="41">
        <f t="shared" si="0"/>
        <v>0.47056052755534622</v>
      </c>
      <c r="AB44" s="47"/>
    </row>
    <row r="45" spans="1:28" x14ac:dyDescent="0.2">
      <c r="A45" s="44" t="s">
        <v>73</v>
      </c>
      <c r="B45" s="47">
        <v>6</v>
      </c>
      <c r="C45" s="47" t="s">
        <v>8</v>
      </c>
      <c r="D45" s="50">
        <v>521</v>
      </c>
      <c r="E45" s="47">
        <v>6</v>
      </c>
      <c r="F45" s="47" t="s">
        <v>422</v>
      </c>
      <c r="G45" s="47">
        <v>4</v>
      </c>
      <c r="H45" s="47">
        <v>1</v>
      </c>
      <c r="I45" s="44" t="s">
        <v>38</v>
      </c>
      <c r="J45" s="44" t="s">
        <v>180</v>
      </c>
      <c r="K45" s="44">
        <v>0</v>
      </c>
      <c r="L45" s="44">
        <v>1164</v>
      </c>
      <c r="M45" s="41">
        <v>1164</v>
      </c>
      <c r="N45" s="47" t="s">
        <v>8</v>
      </c>
      <c r="O45" s="32"/>
      <c r="Q45" s="44" t="s">
        <v>73</v>
      </c>
      <c r="R45" s="47">
        <v>6</v>
      </c>
      <c r="S45" s="47" t="s">
        <v>6</v>
      </c>
      <c r="T45" s="47">
        <v>538</v>
      </c>
      <c r="U45" s="47">
        <v>10</v>
      </c>
      <c r="V45" s="47" t="s">
        <v>427</v>
      </c>
      <c r="W45" s="47">
        <v>1</v>
      </c>
      <c r="X45" s="47">
        <v>1</v>
      </c>
      <c r="Y45" s="44">
        <v>1079</v>
      </c>
      <c r="Z45" s="44">
        <v>782</v>
      </c>
      <c r="AA45" s="41">
        <f t="shared" si="0"/>
        <v>0.57979580870499736</v>
      </c>
      <c r="AB45" s="47"/>
    </row>
    <row r="46" spans="1:28" x14ac:dyDescent="0.2">
      <c r="A46" s="44" t="s">
        <v>74</v>
      </c>
      <c r="B46" s="47">
        <v>6</v>
      </c>
      <c r="C46" s="47" t="s">
        <v>8</v>
      </c>
      <c r="D46" s="50">
        <v>520</v>
      </c>
      <c r="E46" s="47">
        <v>6</v>
      </c>
      <c r="F46" s="47" t="s">
        <v>422</v>
      </c>
      <c r="G46" s="47">
        <v>4</v>
      </c>
      <c r="H46" s="47">
        <v>2</v>
      </c>
      <c r="I46" s="44" t="s">
        <v>180</v>
      </c>
      <c r="J46" s="44" t="s">
        <v>38</v>
      </c>
      <c r="K46" s="44">
        <v>1871</v>
      </c>
      <c r="L46" s="44">
        <v>0</v>
      </c>
      <c r="M46" s="41">
        <v>1871</v>
      </c>
      <c r="N46" s="47" t="s">
        <v>8</v>
      </c>
      <c r="Q46" s="44" t="s">
        <v>74</v>
      </c>
      <c r="R46" s="47">
        <v>6</v>
      </c>
      <c r="S46" s="47" t="s">
        <v>6</v>
      </c>
      <c r="T46" s="47">
        <v>533</v>
      </c>
      <c r="U46" s="47">
        <v>10</v>
      </c>
      <c r="V46" s="47" t="s">
        <v>427</v>
      </c>
      <c r="W46" s="47">
        <v>1</v>
      </c>
      <c r="X46" s="47">
        <v>2</v>
      </c>
      <c r="Y46" s="44">
        <v>1428</v>
      </c>
      <c r="Z46" s="44">
        <v>746</v>
      </c>
      <c r="AA46" s="41">
        <f t="shared" si="0"/>
        <v>0.65685372585096591</v>
      </c>
      <c r="AB46" s="47"/>
    </row>
    <row r="47" spans="1:28" x14ac:dyDescent="0.2">
      <c r="A47" s="44" t="s">
        <v>75</v>
      </c>
      <c r="B47" s="47">
        <v>7</v>
      </c>
      <c r="C47" s="47" t="s">
        <v>6</v>
      </c>
      <c r="D47" s="50">
        <v>515</v>
      </c>
      <c r="E47" s="47">
        <v>6</v>
      </c>
      <c r="F47" s="47" t="s">
        <v>422</v>
      </c>
      <c r="G47" s="47">
        <v>1</v>
      </c>
      <c r="H47" s="47">
        <v>1</v>
      </c>
      <c r="I47" s="44" t="s">
        <v>38</v>
      </c>
      <c r="J47" s="44" t="s">
        <v>179</v>
      </c>
      <c r="K47" s="44">
        <v>0</v>
      </c>
      <c r="L47" s="44">
        <v>3043</v>
      </c>
      <c r="M47" s="41">
        <v>3043</v>
      </c>
      <c r="N47" s="47" t="s">
        <v>6</v>
      </c>
      <c r="Q47" s="44" t="s">
        <v>75</v>
      </c>
      <c r="R47" s="47">
        <v>7</v>
      </c>
      <c r="S47" s="47" t="s">
        <v>8</v>
      </c>
      <c r="T47" s="47">
        <v>567</v>
      </c>
      <c r="U47" s="47">
        <v>10</v>
      </c>
      <c r="V47" s="47" t="s">
        <v>427</v>
      </c>
      <c r="W47" s="47">
        <v>4</v>
      </c>
      <c r="X47" s="47">
        <v>1</v>
      </c>
      <c r="Y47" s="44">
        <v>1146</v>
      </c>
      <c r="Z47" s="44">
        <v>1044</v>
      </c>
      <c r="AA47" s="41">
        <f t="shared" si="0"/>
        <v>0.52328767123287667</v>
      </c>
      <c r="AB47" s="47"/>
    </row>
    <row r="48" spans="1:28" x14ac:dyDescent="0.2">
      <c r="A48" s="44" t="s">
        <v>76</v>
      </c>
      <c r="B48" s="47">
        <v>7</v>
      </c>
      <c r="C48" s="47" t="s">
        <v>6</v>
      </c>
      <c r="D48" s="50">
        <v>520</v>
      </c>
      <c r="E48" s="47">
        <v>6</v>
      </c>
      <c r="F48" s="47" t="s">
        <v>422</v>
      </c>
      <c r="G48" s="47">
        <v>1</v>
      </c>
      <c r="H48" s="47">
        <v>2</v>
      </c>
      <c r="I48" s="44" t="s">
        <v>179</v>
      </c>
      <c r="J48" s="44" t="s">
        <v>38</v>
      </c>
      <c r="K48" s="44">
        <v>2154</v>
      </c>
      <c r="L48" s="44">
        <v>0</v>
      </c>
      <c r="M48" s="41">
        <v>2154</v>
      </c>
      <c r="N48" s="47" t="s">
        <v>6</v>
      </c>
      <c r="Q48" s="44" t="s">
        <v>76</v>
      </c>
      <c r="R48" s="47">
        <v>7</v>
      </c>
      <c r="S48" s="47" t="s">
        <v>8</v>
      </c>
      <c r="T48" s="47">
        <v>542</v>
      </c>
      <c r="U48" s="47">
        <v>10</v>
      </c>
      <c r="V48" s="47" t="s">
        <v>427</v>
      </c>
      <c r="W48" s="47">
        <v>4</v>
      </c>
      <c r="X48" s="47">
        <v>2</v>
      </c>
      <c r="Y48" s="44">
        <v>1330</v>
      </c>
      <c r="Z48" s="44">
        <v>851</v>
      </c>
      <c r="AA48" s="41">
        <f t="shared" si="0"/>
        <v>0.60981201283814768</v>
      </c>
      <c r="AB48" s="47"/>
    </row>
    <row r="49" spans="1:30" x14ac:dyDescent="0.2">
      <c r="A49" s="44" t="s">
        <v>77</v>
      </c>
      <c r="B49" s="47">
        <v>8</v>
      </c>
      <c r="C49" s="47" t="s">
        <v>6</v>
      </c>
      <c r="D49" s="50">
        <v>505</v>
      </c>
      <c r="E49" s="47">
        <v>6</v>
      </c>
      <c r="F49" s="47" t="s">
        <v>422</v>
      </c>
      <c r="G49" s="47">
        <v>2</v>
      </c>
      <c r="H49" s="47">
        <v>1</v>
      </c>
      <c r="I49" s="44" t="s">
        <v>38</v>
      </c>
      <c r="J49" s="44" t="s">
        <v>180</v>
      </c>
      <c r="K49" s="44">
        <v>0</v>
      </c>
      <c r="L49" s="44">
        <v>2325</v>
      </c>
      <c r="M49" s="41">
        <v>2325</v>
      </c>
      <c r="N49" s="47" t="s">
        <v>6</v>
      </c>
      <c r="Q49" s="44" t="s">
        <v>77</v>
      </c>
      <c r="R49" s="47">
        <v>8</v>
      </c>
      <c r="S49" s="47" t="s">
        <v>8</v>
      </c>
      <c r="T49" s="47">
        <v>545</v>
      </c>
      <c r="U49" s="47">
        <v>10</v>
      </c>
      <c r="V49" s="47" t="s">
        <v>427</v>
      </c>
      <c r="W49" s="47">
        <v>2</v>
      </c>
      <c r="X49" s="47">
        <v>1</v>
      </c>
      <c r="Y49" s="44">
        <v>1225</v>
      </c>
      <c r="Z49" s="44">
        <v>1003</v>
      </c>
      <c r="AA49" s="41">
        <f t="shared" si="0"/>
        <v>0.54982046678635543</v>
      </c>
      <c r="AB49" s="47"/>
    </row>
    <row r="50" spans="1:30" x14ac:dyDescent="0.2">
      <c r="A50" s="44" t="s">
        <v>78</v>
      </c>
      <c r="B50" s="47">
        <v>8</v>
      </c>
      <c r="C50" s="47" t="s">
        <v>6</v>
      </c>
      <c r="D50" s="50">
        <v>532</v>
      </c>
      <c r="E50" s="47">
        <v>6</v>
      </c>
      <c r="F50" s="47" t="s">
        <v>422</v>
      </c>
      <c r="G50" s="47">
        <v>2</v>
      </c>
      <c r="H50" s="47">
        <v>2</v>
      </c>
      <c r="I50" s="44" t="s">
        <v>180</v>
      </c>
      <c r="J50" s="44" t="s">
        <v>38</v>
      </c>
      <c r="K50" s="44">
        <v>1529</v>
      </c>
      <c r="L50" s="44">
        <v>0</v>
      </c>
      <c r="M50" s="41">
        <v>1529</v>
      </c>
      <c r="N50" s="47" t="s">
        <v>6</v>
      </c>
      <c r="Q50" s="44" t="s">
        <v>78</v>
      </c>
      <c r="R50" s="47">
        <v>8</v>
      </c>
      <c r="S50" s="47" t="s">
        <v>8</v>
      </c>
      <c r="T50" s="47">
        <v>544</v>
      </c>
      <c r="U50" s="47">
        <v>10</v>
      </c>
      <c r="V50" s="47" t="s">
        <v>427</v>
      </c>
      <c r="W50" s="47">
        <v>2</v>
      </c>
      <c r="X50" s="47">
        <v>2</v>
      </c>
      <c r="Y50" s="44">
        <v>909</v>
      </c>
      <c r="Z50" s="44">
        <v>1115</v>
      </c>
      <c r="AA50" s="41">
        <f t="shared" si="0"/>
        <v>0.44911067193675891</v>
      </c>
      <c r="AB50" s="47"/>
    </row>
    <row r="51" spans="1:30" x14ac:dyDescent="0.2">
      <c r="A51" s="44" t="s">
        <v>71</v>
      </c>
      <c r="B51" s="47">
        <v>5</v>
      </c>
      <c r="C51" s="47" t="s">
        <v>8</v>
      </c>
      <c r="D51" s="50">
        <v>680</v>
      </c>
      <c r="E51" s="47">
        <v>7</v>
      </c>
      <c r="F51" s="47" t="s">
        <v>423</v>
      </c>
      <c r="G51" s="47">
        <v>2</v>
      </c>
      <c r="H51" s="47">
        <v>1</v>
      </c>
      <c r="I51" s="44" t="s">
        <v>177</v>
      </c>
      <c r="J51" s="44" t="s">
        <v>38</v>
      </c>
      <c r="K51" s="44">
        <v>3722</v>
      </c>
      <c r="L51" s="44">
        <v>0</v>
      </c>
      <c r="M51" s="41">
        <v>3722</v>
      </c>
      <c r="N51" s="47" t="s">
        <v>8</v>
      </c>
      <c r="Q51" s="44" t="s">
        <v>71</v>
      </c>
      <c r="R51" s="47">
        <v>5</v>
      </c>
      <c r="S51" s="50" t="s">
        <v>6</v>
      </c>
      <c r="T51" s="47">
        <v>700</v>
      </c>
      <c r="U51" s="47">
        <v>11</v>
      </c>
      <c r="V51" s="47" t="s">
        <v>428</v>
      </c>
      <c r="W51" s="47">
        <v>1</v>
      </c>
      <c r="X51" s="47">
        <v>1</v>
      </c>
      <c r="Y51" s="44">
        <v>3342</v>
      </c>
      <c r="Z51" s="44">
        <v>0</v>
      </c>
      <c r="AA51" s="41">
        <f t="shared" si="0"/>
        <v>1</v>
      </c>
      <c r="AB51" s="47"/>
    </row>
    <row r="52" spans="1:30" x14ac:dyDescent="0.2">
      <c r="A52" s="44" t="s">
        <v>72</v>
      </c>
      <c r="B52" s="47">
        <v>5</v>
      </c>
      <c r="C52" s="47" t="s">
        <v>8</v>
      </c>
      <c r="D52" s="50">
        <v>506</v>
      </c>
      <c r="E52" s="47">
        <v>7</v>
      </c>
      <c r="F52" s="47" t="s">
        <v>423</v>
      </c>
      <c r="G52" s="47">
        <v>2</v>
      </c>
      <c r="H52" s="47">
        <v>2</v>
      </c>
      <c r="I52" s="44" t="s">
        <v>38</v>
      </c>
      <c r="J52" s="44" t="s">
        <v>177</v>
      </c>
      <c r="K52" s="44">
        <v>0</v>
      </c>
      <c r="L52" s="44">
        <v>2604</v>
      </c>
      <c r="M52" s="41">
        <v>2604</v>
      </c>
      <c r="N52" s="47" t="s">
        <v>8</v>
      </c>
      <c r="Q52" s="44" t="s">
        <v>72</v>
      </c>
      <c r="R52" s="47">
        <v>5</v>
      </c>
      <c r="S52" s="50" t="s">
        <v>6</v>
      </c>
      <c r="T52" s="47">
        <v>540</v>
      </c>
      <c r="U52" s="47">
        <v>11</v>
      </c>
      <c r="V52" s="47" t="s">
        <v>428</v>
      </c>
      <c r="W52" s="47">
        <v>1</v>
      </c>
      <c r="X52" s="47">
        <v>2</v>
      </c>
      <c r="Y52" s="44">
        <v>2465</v>
      </c>
      <c r="Z52" s="44">
        <v>0</v>
      </c>
      <c r="AA52" s="41">
        <f t="shared" si="0"/>
        <v>1</v>
      </c>
      <c r="AB52" s="47"/>
    </row>
    <row r="53" spans="1:30" x14ac:dyDescent="0.2">
      <c r="A53" s="44" t="s">
        <v>73</v>
      </c>
      <c r="B53" s="47">
        <v>6</v>
      </c>
      <c r="C53" s="47" t="s">
        <v>8</v>
      </c>
      <c r="D53" s="50">
        <v>520</v>
      </c>
      <c r="E53" s="47">
        <v>7</v>
      </c>
      <c r="F53" s="47" t="s">
        <v>423</v>
      </c>
      <c r="G53" s="47">
        <v>3</v>
      </c>
      <c r="H53" s="47">
        <v>1</v>
      </c>
      <c r="I53" s="44" t="s">
        <v>178</v>
      </c>
      <c r="J53" s="44" t="s">
        <v>38</v>
      </c>
      <c r="K53" s="44">
        <v>2826</v>
      </c>
      <c r="L53" s="44">
        <v>0</v>
      </c>
      <c r="M53" s="41">
        <v>2826</v>
      </c>
      <c r="N53" s="47" t="s">
        <v>8</v>
      </c>
      <c r="Q53" s="44" t="s">
        <v>73</v>
      </c>
      <c r="R53" s="47">
        <v>6</v>
      </c>
      <c r="S53" s="50" t="s">
        <v>6</v>
      </c>
      <c r="T53" s="47">
        <v>538</v>
      </c>
      <c r="U53" s="47">
        <v>11</v>
      </c>
      <c r="V53" s="47" t="s">
        <v>428</v>
      </c>
      <c r="W53" s="47">
        <v>2</v>
      </c>
      <c r="X53" s="47">
        <v>1</v>
      </c>
      <c r="Y53" s="44">
        <v>0</v>
      </c>
      <c r="Z53" s="44">
        <v>2287</v>
      </c>
      <c r="AA53" s="41">
        <f t="shared" si="0"/>
        <v>0</v>
      </c>
      <c r="AB53" s="50"/>
    </row>
    <row r="54" spans="1:30" x14ac:dyDescent="0.2">
      <c r="A54" s="44" t="s">
        <v>74</v>
      </c>
      <c r="B54" s="47">
        <v>6</v>
      </c>
      <c r="C54" s="47" t="s">
        <v>8</v>
      </c>
      <c r="D54" s="50">
        <v>520</v>
      </c>
      <c r="E54" s="47">
        <v>7</v>
      </c>
      <c r="F54" s="47" t="s">
        <v>423</v>
      </c>
      <c r="G54" s="47">
        <v>3</v>
      </c>
      <c r="H54" s="47">
        <v>2</v>
      </c>
      <c r="I54" s="44" t="s">
        <v>38</v>
      </c>
      <c r="J54" s="44" t="s">
        <v>178</v>
      </c>
      <c r="K54" s="44">
        <v>0</v>
      </c>
      <c r="L54" s="44">
        <v>2952</v>
      </c>
      <c r="M54" s="41">
        <v>2952</v>
      </c>
      <c r="N54" s="47" t="s">
        <v>8</v>
      </c>
      <c r="Q54" s="44" t="s">
        <v>74</v>
      </c>
      <c r="R54" s="47">
        <v>6</v>
      </c>
      <c r="S54" s="50" t="s">
        <v>6</v>
      </c>
      <c r="T54" s="47">
        <v>530</v>
      </c>
      <c r="U54" s="47">
        <v>11</v>
      </c>
      <c r="V54" s="47" t="s">
        <v>428</v>
      </c>
      <c r="W54" s="47">
        <v>2</v>
      </c>
      <c r="X54" s="47">
        <v>2</v>
      </c>
      <c r="Y54" s="44">
        <v>0</v>
      </c>
      <c r="Z54" s="44">
        <v>3414</v>
      </c>
      <c r="AA54" s="41">
        <f t="shared" si="0"/>
        <v>0</v>
      </c>
      <c r="AB54" s="47"/>
    </row>
    <row r="55" spans="1:30" x14ac:dyDescent="0.2">
      <c r="A55" s="44" t="s">
        <v>75</v>
      </c>
      <c r="B55" s="47">
        <v>7</v>
      </c>
      <c r="C55" s="47" t="s">
        <v>6</v>
      </c>
      <c r="D55" s="50">
        <v>518</v>
      </c>
      <c r="E55" s="47">
        <v>7</v>
      </c>
      <c r="F55" s="47" t="s">
        <v>423</v>
      </c>
      <c r="G55" s="47">
        <v>4</v>
      </c>
      <c r="H55" s="47">
        <v>1</v>
      </c>
      <c r="I55" s="44" t="s">
        <v>177</v>
      </c>
      <c r="J55" s="44" t="s">
        <v>38</v>
      </c>
      <c r="K55" s="44">
        <v>2037</v>
      </c>
      <c r="L55" s="44">
        <v>0</v>
      </c>
      <c r="M55" s="41">
        <v>2037</v>
      </c>
      <c r="N55" s="47" t="s">
        <v>6</v>
      </c>
      <c r="Q55" s="44" t="s">
        <v>75</v>
      </c>
      <c r="R55" s="47">
        <v>7</v>
      </c>
      <c r="S55" s="47" t="s">
        <v>8</v>
      </c>
      <c r="T55" s="47">
        <v>575</v>
      </c>
      <c r="U55" s="47">
        <v>11</v>
      </c>
      <c r="V55" s="47" t="s">
        <v>428</v>
      </c>
      <c r="W55" s="47">
        <v>3</v>
      </c>
      <c r="X55" s="47">
        <v>1</v>
      </c>
      <c r="Y55" s="44">
        <v>3108</v>
      </c>
      <c r="Z55" s="44">
        <v>0</v>
      </c>
      <c r="AA55" s="41">
        <f t="shared" si="0"/>
        <v>1</v>
      </c>
      <c r="AB55" s="47"/>
    </row>
    <row r="56" spans="1:30" x14ac:dyDescent="0.2">
      <c r="A56" s="44" t="s">
        <v>76</v>
      </c>
      <c r="B56" s="47">
        <v>7</v>
      </c>
      <c r="C56" s="47" t="s">
        <v>6</v>
      </c>
      <c r="D56" s="50">
        <v>518</v>
      </c>
      <c r="E56" s="47">
        <v>7</v>
      </c>
      <c r="F56" s="47" t="s">
        <v>423</v>
      </c>
      <c r="G56" s="47">
        <v>4</v>
      </c>
      <c r="H56" s="47">
        <v>2</v>
      </c>
      <c r="I56" s="44" t="s">
        <v>38</v>
      </c>
      <c r="J56" s="44" t="s">
        <v>177</v>
      </c>
      <c r="K56" s="44">
        <v>0</v>
      </c>
      <c r="L56" s="44">
        <v>2933</v>
      </c>
      <c r="M56" s="41">
        <v>2933</v>
      </c>
      <c r="N56" s="47" t="s">
        <v>6</v>
      </c>
      <c r="Q56" s="44" t="s">
        <v>76</v>
      </c>
      <c r="R56" s="47">
        <v>7</v>
      </c>
      <c r="S56" s="47" t="s">
        <v>8</v>
      </c>
      <c r="T56" s="47">
        <v>542</v>
      </c>
      <c r="U56" s="47">
        <v>11</v>
      </c>
      <c r="V56" s="47" t="s">
        <v>428</v>
      </c>
      <c r="W56" s="47">
        <v>3</v>
      </c>
      <c r="X56" s="47">
        <v>2</v>
      </c>
      <c r="Y56" s="44">
        <v>3668</v>
      </c>
      <c r="Z56" s="44">
        <v>0</v>
      </c>
      <c r="AA56" s="41">
        <f t="shared" si="0"/>
        <v>1</v>
      </c>
      <c r="AB56" s="47"/>
    </row>
    <row r="57" spans="1:30" x14ac:dyDescent="0.2">
      <c r="A57" s="44" t="s">
        <v>77</v>
      </c>
      <c r="B57" s="47">
        <v>8</v>
      </c>
      <c r="C57" s="47" t="s">
        <v>6</v>
      </c>
      <c r="D57" s="50">
        <v>513</v>
      </c>
      <c r="E57" s="47">
        <v>7</v>
      </c>
      <c r="F57" s="47" t="s">
        <v>423</v>
      </c>
      <c r="G57" s="47">
        <v>1</v>
      </c>
      <c r="H57" s="47">
        <v>1</v>
      </c>
      <c r="I57" s="44" t="s">
        <v>178</v>
      </c>
      <c r="J57" s="44" t="s">
        <v>38</v>
      </c>
      <c r="K57" s="44">
        <v>2504</v>
      </c>
      <c r="L57" s="44">
        <v>0</v>
      </c>
      <c r="M57" s="41">
        <v>2504</v>
      </c>
      <c r="N57" s="47" t="s">
        <v>6</v>
      </c>
      <c r="Q57" s="44" t="s">
        <v>77</v>
      </c>
      <c r="R57" s="47">
        <v>8</v>
      </c>
      <c r="S57" s="47" t="s">
        <v>8</v>
      </c>
      <c r="T57" s="47">
        <v>540</v>
      </c>
      <c r="U57" s="47">
        <v>11</v>
      </c>
      <c r="V57" s="47" t="s">
        <v>428</v>
      </c>
      <c r="W57" s="47">
        <v>4</v>
      </c>
      <c r="X57" s="47">
        <v>1</v>
      </c>
      <c r="Y57" s="44">
        <v>0</v>
      </c>
      <c r="Z57" s="44">
        <v>2983</v>
      </c>
      <c r="AA57" s="41">
        <f t="shared" si="0"/>
        <v>0</v>
      </c>
      <c r="AB57" s="47"/>
    </row>
    <row r="58" spans="1:30" x14ac:dyDescent="0.2">
      <c r="A58" s="44" t="s">
        <v>78</v>
      </c>
      <c r="B58" s="47">
        <v>8</v>
      </c>
      <c r="C58" s="47" t="s">
        <v>6</v>
      </c>
      <c r="D58" s="50">
        <v>533</v>
      </c>
      <c r="E58" s="47">
        <v>7</v>
      </c>
      <c r="F58" s="47" t="s">
        <v>423</v>
      </c>
      <c r="G58" s="47">
        <v>1</v>
      </c>
      <c r="H58" s="47">
        <v>2</v>
      </c>
      <c r="I58" s="44" t="s">
        <v>38</v>
      </c>
      <c r="J58" s="44" t="s">
        <v>178</v>
      </c>
      <c r="K58" s="44">
        <v>0</v>
      </c>
      <c r="L58" s="44">
        <v>3486</v>
      </c>
      <c r="M58" s="41">
        <v>3486</v>
      </c>
      <c r="N58" s="47" t="s">
        <v>6</v>
      </c>
      <c r="Q58" s="44" t="s">
        <v>78</v>
      </c>
      <c r="R58" s="47">
        <v>8</v>
      </c>
      <c r="S58" s="47" t="s">
        <v>8</v>
      </c>
      <c r="T58" s="47">
        <v>545</v>
      </c>
      <c r="U58" s="47">
        <v>11</v>
      </c>
      <c r="V58" s="47" t="s">
        <v>428</v>
      </c>
      <c r="W58" s="47">
        <v>4</v>
      </c>
      <c r="X58" s="47">
        <v>2</v>
      </c>
      <c r="Y58" s="44">
        <v>0</v>
      </c>
      <c r="Z58" s="44">
        <v>2461</v>
      </c>
      <c r="AA58" s="41">
        <f t="shared" si="0"/>
        <v>0</v>
      </c>
      <c r="AB58" s="47"/>
    </row>
    <row r="59" spans="1:30" x14ac:dyDescent="0.2">
      <c r="A59" s="44" t="s">
        <v>71</v>
      </c>
      <c r="B59" s="47">
        <v>5</v>
      </c>
      <c r="C59" s="47" t="s">
        <v>8</v>
      </c>
      <c r="D59" s="47">
        <v>685</v>
      </c>
      <c r="E59" s="47">
        <v>8</v>
      </c>
      <c r="F59" s="47" t="s">
        <v>424</v>
      </c>
      <c r="G59" s="47">
        <v>4</v>
      </c>
      <c r="H59" s="47">
        <v>1</v>
      </c>
      <c r="I59" s="44" t="s">
        <v>38</v>
      </c>
      <c r="J59" s="44" t="s">
        <v>179</v>
      </c>
      <c r="K59" s="44">
        <v>0</v>
      </c>
      <c r="L59" s="44">
        <v>2888</v>
      </c>
      <c r="M59" s="41">
        <v>2888</v>
      </c>
      <c r="N59" s="47" t="s">
        <v>8</v>
      </c>
      <c r="Q59" s="44" t="s">
        <v>71</v>
      </c>
      <c r="R59" s="47">
        <v>5</v>
      </c>
      <c r="S59" s="50" t="s">
        <v>6</v>
      </c>
      <c r="T59" s="50">
        <v>707</v>
      </c>
      <c r="U59" s="47">
        <v>12</v>
      </c>
      <c r="V59" s="47" t="s">
        <v>429</v>
      </c>
      <c r="W59" s="47">
        <v>3</v>
      </c>
      <c r="X59" s="47">
        <v>1</v>
      </c>
      <c r="Y59" s="44">
        <v>0</v>
      </c>
      <c r="Z59" s="44">
        <v>3454</v>
      </c>
      <c r="AA59" s="41">
        <f t="shared" si="0"/>
        <v>0</v>
      </c>
      <c r="AC59" s="41"/>
      <c r="AD59" s="47"/>
    </row>
    <row r="60" spans="1:30" x14ac:dyDescent="0.2">
      <c r="A60" s="44" t="s">
        <v>72</v>
      </c>
      <c r="B60" s="47">
        <v>5</v>
      </c>
      <c r="C60" s="47" t="s">
        <v>8</v>
      </c>
      <c r="D60" s="47">
        <v>508</v>
      </c>
      <c r="E60" s="47">
        <v>8</v>
      </c>
      <c r="F60" s="47" t="s">
        <v>424</v>
      </c>
      <c r="G60" s="47">
        <v>4</v>
      </c>
      <c r="H60" s="47">
        <v>2</v>
      </c>
      <c r="I60" s="44" t="s">
        <v>179</v>
      </c>
      <c r="J60" s="44" t="s">
        <v>38</v>
      </c>
      <c r="K60" s="44">
        <v>1588</v>
      </c>
      <c r="L60" s="44">
        <v>0</v>
      </c>
      <c r="M60" s="41">
        <v>1588</v>
      </c>
      <c r="N60" s="47" t="s">
        <v>8</v>
      </c>
      <c r="Q60" s="44" t="s">
        <v>72</v>
      </c>
      <c r="R60" s="47">
        <v>5</v>
      </c>
      <c r="S60" s="50" t="s">
        <v>6</v>
      </c>
      <c r="T60" s="50">
        <v>542</v>
      </c>
      <c r="U60" s="47">
        <v>12</v>
      </c>
      <c r="V60" s="47" t="s">
        <v>429</v>
      </c>
      <c r="W60" s="47">
        <v>3</v>
      </c>
      <c r="X60" s="47">
        <v>2</v>
      </c>
      <c r="Y60" s="44">
        <v>0</v>
      </c>
      <c r="Z60" s="44">
        <v>2285</v>
      </c>
      <c r="AA60" s="41">
        <f t="shared" si="0"/>
        <v>0</v>
      </c>
      <c r="AC60" s="41"/>
      <c r="AD60" s="47"/>
    </row>
    <row r="61" spans="1:30" x14ac:dyDescent="0.2">
      <c r="A61" s="44" t="s">
        <v>73</v>
      </c>
      <c r="B61" s="47">
        <v>6</v>
      </c>
      <c r="C61" s="47" t="s">
        <v>8</v>
      </c>
      <c r="D61" s="47">
        <v>524</v>
      </c>
      <c r="E61" s="47">
        <v>8</v>
      </c>
      <c r="F61" s="47" t="s">
        <v>424</v>
      </c>
      <c r="G61" s="47">
        <v>1</v>
      </c>
      <c r="H61" s="47">
        <v>1</v>
      </c>
      <c r="I61" s="44" t="s">
        <v>38</v>
      </c>
      <c r="J61" s="44" t="s">
        <v>180</v>
      </c>
      <c r="K61" s="44">
        <v>0</v>
      </c>
      <c r="L61" s="44">
        <v>1161</v>
      </c>
      <c r="M61" s="41">
        <v>1161</v>
      </c>
      <c r="N61" s="47" t="s">
        <v>8</v>
      </c>
      <c r="Q61" s="44" t="s">
        <v>73</v>
      </c>
      <c r="R61" s="47">
        <v>6</v>
      </c>
      <c r="S61" s="50" t="s">
        <v>6</v>
      </c>
      <c r="T61" s="50">
        <v>538</v>
      </c>
      <c r="U61" s="47">
        <v>12</v>
      </c>
      <c r="V61" s="47" t="s">
        <v>429</v>
      </c>
      <c r="W61" s="47">
        <v>4</v>
      </c>
      <c r="X61" s="47">
        <v>1</v>
      </c>
      <c r="Y61" s="35">
        <v>2564</v>
      </c>
      <c r="Z61" s="44">
        <v>0</v>
      </c>
      <c r="AA61" s="41">
        <f t="shared" si="0"/>
        <v>1</v>
      </c>
      <c r="AC61" s="41"/>
      <c r="AD61" s="47"/>
    </row>
    <row r="62" spans="1:30" x14ac:dyDescent="0.2">
      <c r="A62" s="44" t="s">
        <v>74</v>
      </c>
      <c r="B62" s="47">
        <v>6</v>
      </c>
      <c r="C62" s="47" t="s">
        <v>8</v>
      </c>
      <c r="D62" s="47">
        <v>523</v>
      </c>
      <c r="E62" s="47">
        <v>8</v>
      </c>
      <c r="F62" s="47" t="s">
        <v>424</v>
      </c>
      <c r="G62" s="47">
        <v>1</v>
      </c>
      <c r="H62" s="47">
        <v>2</v>
      </c>
      <c r="I62" s="44" t="s">
        <v>180</v>
      </c>
      <c r="J62" s="44" t="s">
        <v>38</v>
      </c>
      <c r="K62" s="44">
        <v>2289</v>
      </c>
      <c r="L62" s="44">
        <v>0</v>
      </c>
      <c r="M62" s="41">
        <v>2289</v>
      </c>
      <c r="N62" s="47" t="s">
        <v>8</v>
      </c>
      <c r="Q62" s="44" t="s">
        <v>74</v>
      </c>
      <c r="R62" s="47">
        <v>6</v>
      </c>
      <c r="S62" s="50" t="s">
        <v>6</v>
      </c>
      <c r="T62" s="50">
        <v>526</v>
      </c>
      <c r="U62" s="47">
        <v>12</v>
      </c>
      <c r="V62" s="47" t="s">
        <v>429</v>
      </c>
      <c r="W62" s="47">
        <v>4</v>
      </c>
      <c r="X62" s="47">
        <v>2</v>
      </c>
      <c r="Y62" s="44">
        <v>2424</v>
      </c>
      <c r="Z62" s="44">
        <v>0</v>
      </c>
      <c r="AA62" s="41">
        <f t="shared" si="0"/>
        <v>1</v>
      </c>
      <c r="AC62" s="41"/>
      <c r="AD62" s="47"/>
    </row>
    <row r="63" spans="1:30" x14ac:dyDescent="0.2">
      <c r="A63" s="44" t="s">
        <v>75</v>
      </c>
      <c r="B63" s="47">
        <v>7</v>
      </c>
      <c r="C63" s="47" t="s">
        <v>6</v>
      </c>
      <c r="D63" s="47">
        <v>516</v>
      </c>
      <c r="E63" s="47">
        <v>8</v>
      </c>
      <c r="F63" s="47" t="s">
        <v>424</v>
      </c>
      <c r="G63" s="47">
        <v>2</v>
      </c>
      <c r="H63" s="47">
        <v>1</v>
      </c>
      <c r="I63" s="44" t="s">
        <v>38</v>
      </c>
      <c r="J63" s="44" t="s">
        <v>179</v>
      </c>
      <c r="K63" s="44">
        <v>0</v>
      </c>
      <c r="L63" s="44">
        <v>3347</v>
      </c>
      <c r="M63" s="41">
        <v>3347</v>
      </c>
      <c r="N63" s="47" t="s">
        <v>6</v>
      </c>
      <c r="Q63" s="44" t="s">
        <v>75</v>
      </c>
      <c r="R63" s="47">
        <v>7</v>
      </c>
      <c r="S63" s="47" t="s">
        <v>8</v>
      </c>
      <c r="T63" s="50">
        <v>579</v>
      </c>
      <c r="U63" s="47">
        <v>12</v>
      </c>
      <c r="V63" s="47" t="s">
        <v>429</v>
      </c>
      <c r="W63" s="47">
        <v>1</v>
      </c>
      <c r="X63" s="47">
        <v>1</v>
      </c>
      <c r="Y63" s="44">
        <v>0</v>
      </c>
      <c r="Z63" s="35">
        <v>1983</v>
      </c>
      <c r="AA63" s="41">
        <f t="shared" si="0"/>
        <v>0</v>
      </c>
      <c r="AC63" s="41"/>
      <c r="AD63" s="50"/>
    </row>
    <row r="64" spans="1:30" x14ac:dyDescent="0.2">
      <c r="A64" s="44" t="s">
        <v>76</v>
      </c>
      <c r="B64" s="47">
        <v>7</v>
      </c>
      <c r="C64" s="47" t="s">
        <v>6</v>
      </c>
      <c r="D64" s="47">
        <v>515</v>
      </c>
      <c r="E64" s="47">
        <v>8</v>
      </c>
      <c r="F64" s="47" t="s">
        <v>424</v>
      </c>
      <c r="G64" s="47">
        <v>2</v>
      </c>
      <c r="H64" s="47">
        <v>2</v>
      </c>
      <c r="I64" s="44" t="s">
        <v>179</v>
      </c>
      <c r="J64" s="44" t="s">
        <v>38</v>
      </c>
      <c r="K64" s="44">
        <v>3174</v>
      </c>
      <c r="L64" s="44">
        <v>0</v>
      </c>
      <c r="M64" s="41">
        <v>3174</v>
      </c>
      <c r="N64" s="47" t="s">
        <v>6</v>
      </c>
      <c r="Q64" s="44" t="s">
        <v>76</v>
      </c>
      <c r="R64" s="47">
        <v>7</v>
      </c>
      <c r="S64" s="47" t="s">
        <v>8</v>
      </c>
      <c r="T64" s="50">
        <v>545</v>
      </c>
      <c r="U64" s="47">
        <v>12</v>
      </c>
      <c r="V64" s="47" t="s">
        <v>429</v>
      </c>
      <c r="W64" s="47">
        <v>1</v>
      </c>
      <c r="X64" s="47">
        <v>2</v>
      </c>
      <c r="Y64" s="44">
        <v>0</v>
      </c>
      <c r="Z64" s="35">
        <v>2481</v>
      </c>
      <c r="AA64" s="41">
        <f t="shared" si="0"/>
        <v>0</v>
      </c>
      <c r="AC64" s="41"/>
      <c r="AD64" s="47"/>
    </row>
    <row r="65" spans="1:30" x14ac:dyDescent="0.2">
      <c r="A65" s="44" t="s">
        <v>77</v>
      </c>
      <c r="B65" s="47">
        <v>8</v>
      </c>
      <c r="C65" s="47" t="s">
        <v>6</v>
      </c>
      <c r="D65" s="47">
        <v>510</v>
      </c>
      <c r="E65" s="47">
        <v>8</v>
      </c>
      <c r="F65" s="47" t="s">
        <v>424</v>
      </c>
      <c r="G65" s="47">
        <v>3</v>
      </c>
      <c r="H65" s="47">
        <v>1</v>
      </c>
      <c r="I65" s="44" t="s">
        <v>38</v>
      </c>
      <c r="J65" s="44" t="s">
        <v>180</v>
      </c>
      <c r="K65" s="44">
        <v>0</v>
      </c>
      <c r="L65" s="44">
        <v>2516</v>
      </c>
      <c r="M65" s="41">
        <v>2516</v>
      </c>
      <c r="N65" s="47" t="s">
        <v>6</v>
      </c>
      <c r="Q65" s="44" t="s">
        <v>77</v>
      </c>
      <c r="R65" s="47">
        <v>8</v>
      </c>
      <c r="S65" s="47" t="s">
        <v>8</v>
      </c>
      <c r="T65" s="50">
        <v>546</v>
      </c>
      <c r="U65" s="47">
        <v>12</v>
      </c>
      <c r="V65" s="47" t="s">
        <v>429</v>
      </c>
      <c r="W65" s="47">
        <v>2</v>
      </c>
      <c r="X65" s="47">
        <v>1</v>
      </c>
      <c r="Y65" s="44">
        <v>1487</v>
      </c>
      <c r="Z65" s="44">
        <v>0</v>
      </c>
      <c r="AA65" s="41">
        <f t="shared" si="0"/>
        <v>1</v>
      </c>
      <c r="AC65" s="41"/>
      <c r="AD65" s="47"/>
    </row>
    <row r="66" spans="1:30" x14ac:dyDescent="0.2">
      <c r="A66" s="44" t="s">
        <v>78</v>
      </c>
      <c r="B66" s="47">
        <v>8</v>
      </c>
      <c r="C66" s="47" t="s">
        <v>6</v>
      </c>
      <c r="D66" s="47">
        <v>525</v>
      </c>
      <c r="E66" s="47">
        <v>8</v>
      </c>
      <c r="F66" s="47" t="s">
        <v>424</v>
      </c>
      <c r="G66" s="47">
        <v>3</v>
      </c>
      <c r="H66" s="47">
        <v>2</v>
      </c>
      <c r="I66" s="44" t="s">
        <v>180</v>
      </c>
      <c r="J66" s="44" t="s">
        <v>38</v>
      </c>
      <c r="K66" s="44">
        <v>1723</v>
      </c>
      <c r="L66" s="44">
        <v>0</v>
      </c>
      <c r="M66" s="41">
        <v>1723</v>
      </c>
      <c r="N66" s="47" t="s">
        <v>6</v>
      </c>
      <c r="Q66" s="44" t="s">
        <v>78</v>
      </c>
      <c r="R66" s="47">
        <v>8</v>
      </c>
      <c r="S66" s="47" t="s">
        <v>8</v>
      </c>
      <c r="T66" s="50">
        <v>545</v>
      </c>
      <c r="U66" s="47">
        <v>12</v>
      </c>
      <c r="V66" s="47" t="s">
        <v>429</v>
      </c>
      <c r="W66" s="47">
        <v>2</v>
      </c>
      <c r="X66" s="47">
        <v>2</v>
      </c>
      <c r="Y66" s="35">
        <v>2978</v>
      </c>
      <c r="Z66" s="44">
        <v>0</v>
      </c>
      <c r="AA66" s="41">
        <f t="shared" si="0"/>
        <v>1</v>
      </c>
      <c r="AC66" s="41"/>
      <c r="AD66" s="47"/>
    </row>
    <row r="67" spans="1:30" s="41" customFormat="1" x14ac:dyDescent="0.2">
      <c r="A67" s="44" t="s">
        <v>71</v>
      </c>
      <c r="B67" s="47">
        <v>5</v>
      </c>
      <c r="C67" s="47" t="s">
        <v>8</v>
      </c>
      <c r="D67" s="47">
        <v>694</v>
      </c>
      <c r="E67" s="47">
        <v>9</v>
      </c>
      <c r="F67" s="47" t="s">
        <v>425</v>
      </c>
      <c r="G67" s="47">
        <v>1</v>
      </c>
      <c r="H67" s="47">
        <v>1</v>
      </c>
      <c r="I67" s="44" t="s">
        <v>177</v>
      </c>
      <c r="J67" s="44" t="s">
        <v>179</v>
      </c>
      <c r="K67" s="44">
        <v>1386</v>
      </c>
      <c r="L67" s="44">
        <v>819</v>
      </c>
      <c r="M67" s="41">
        <v>2205</v>
      </c>
      <c r="N67" s="47" t="s">
        <v>8</v>
      </c>
      <c r="Q67" s="44" t="s">
        <v>71</v>
      </c>
      <c r="R67" s="47">
        <v>5</v>
      </c>
      <c r="S67" s="47" t="s">
        <v>6</v>
      </c>
      <c r="T67" s="50">
        <v>709</v>
      </c>
      <c r="U67" s="47">
        <v>13</v>
      </c>
      <c r="V67" s="47" t="s">
        <v>430</v>
      </c>
      <c r="W67" s="47">
        <v>2</v>
      </c>
      <c r="X67" s="47">
        <v>1</v>
      </c>
      <c r="Y67" s="44">
        <v>3964</v>
      </c>
      <c r="Z67" s="44">
        <v>0</v>
      </c>
      <c r="AA67" s="41">
        <f t="shared" si="0"/>
        <v>1</v>
      </c>
      <c r="AD67" s="47"/>
    </row>
    <row r="68" spans="1:30" s="41" customFormat="1" x14ac:dyDescent="0.2">
      <c r="A68" s="44" t="s">
        <v>72</v>
      </c>
      <c r="B68" s="47">
        <v>5</v>
      </c>
      <c r="C68" s="47" t="s">
        <v>8</v>
      </c>
      <c r="D68" s="47">
        <v>515</v>
      </c>
      <c r="E68" s="47">
        <v>9</v>
      </c>
      <c r="F68" s="47" t="s">
        <v>425</v>
      </c>
      <c r="G68" s="47">
        <v>1</v>
      </c>
      <c r="H68" s="47">
        <v>2</v>
      </c>
      <c r="I68" s="44" t="s">
        <v>179</v>
      </c>
      <c r="J68" s="44" t="s">
        <v>177</v>
      </c>
      <c r="K68" s="44">
        <v>638</v>
      </c>
      <c r="L68" s="44">
        <v>1324</v>
      </c>
      <c r="M68" s="41">
        <v>1962</v>
      </c>
      <c r="N68" s="47" t="s">
        <v>8</v>
      </c>
      <c r="Q68" s="44" t="s">
        <v>72</v>
      </c>
      <c r="R68" s="47">
        <v>5</v>
      </c>
      <c r="S68" s="47" t="s">
        <v>6</v>
      </c>
      <c r="T68" s="50">
        <v>543</v>
      </c>
      <c r="U68" s="47">
        <v>13</v>
      </c>
      <c r="V68" s="47" t="s">
        <v>430</v>
      </c>
      <c r="W68" s="47">
        <v>2</v>
      </c>
      <c r="X68" s="47">
        <v>2</v>
      </c>
      <c r="Y68" s="44">
        <v>1751</v>
      </c>
      <c r="Z68" s="44">
        <v>0</v>
      </c>
      <c r="AA68" s="41">
        <f t="shared" ref="AA68:AA90" si="1">Y68/(Y68+Z68)</f>
        <v>1</v>
      </c>
      <c r="AD68" s="47"/>
    </row>
    <row r="69" spans="1:30" s="41" customFormat="1" x14ac:dyDescent="0.2">
      <c r="A69" s="44" t="s">
        <v>73</v>
      </c>
      <c r="B69" s="47">
        <v>6</v>
      </c>
      <c r="C69" s="47" t="s">
        <v>8</v>
      </c>
      <c r="D69" s="47">
        <v>525</v>
      </c>
      <c r="E69" s="47">
        <v>9</v>
      </c>
      <c r="F69" s="47" t="s">
        <v>425</v>
      </c>
      <c r="G69" s="47">
        <v>3</v>
      </c>
      <c r="H69" s="47">
        <v>1</v>
      </c>
      <c r="I69" s="44" t="s">
        <v>178</v>
      </c>
      <c r="J69" s="44" t="s">
        <v>180</v>
      </c>
      <c r="K69" s="44">
        <v>800</v>
      </c>
      <c r="L69" s="44">
        <v>1285</v>
      </c>
      <c r="M69" s="41">
        <v>2085</v>
      </c>
      <c r="N69" s="47" t="s">
        <v>8</v>
      </c>
      <c r="Q69" s="44" t="s">
        <v>73</v>
      </c>
      <c r="R69" s="47">
        <v>6</v>
      </c>
      <c r="S69" s="47" t="s">
        <v>6</v>
      </c>
      <c r="T69" s="50">
        <v>540</v>
      </c>
      <c r="U69" s="47">
        <v>13</v>
      </c>
      <c r="V69" s="47" t="s">
        <v>430</v>
      </c>
      <c r="W69" s="47">
        <v>3</v>
      </c>
      <c r="X69" s="47">
        <v>1</v>
      </c>
      <c r="Y69" s="44">
        <v>0</v>
      </c>
      <c r="Z69" s="44">
        <v>2526</v>
      </c>
      <c r="AA69" s="41">
        <f t="shared" si="1"/>
        <v>0</v>
      </c>
      <c r="AD69" s="47"/>
    </row>
    <row r="70" spans="1:30" s="41" customFormat="1" x14ac:dyDescent="0.2">
      <c r="A70" s="44" t="s">
        <v>74</v>
      </c>
      <c r="B70" s="47">
        <v>6</v>
      </c>
      <c r="C70" s="47" t="s">
        <v>8</v>
      </c>
      <c r="D70" s="47">
        <v>525</v>
      </c>
      <c r="E70" s="47">
        <v>9</v>
      </c>
      <c r="F70" s="47" t="s">
        <v>425</v>
      </c>
      <c r="G70" s="47">
        <v>3</v>
      </c>
      <c r="H70" s="47">
        <v>2</v>
      </c>
      <c r="I70" s="44" t="s">
        <v>180</v>
      </c>
      <c r="J70" s="44" t="s">
        <v>178</v>
      </c>
      <c r="K70" s="44">
        <v>1459</v>
      </c>
      <c r="L70" s="44">
        <v>777</v>
      </c>
      <c r="M70" s="41">
        <v>2236</v>
      </c>
      <c r="N70" s="47" t="s">
        <v>8</v>
      </c>
      <c r="Q70" s="44" t="s">
        <v>74</v>
      </c>
      <c r="R70" s="47">
        <v>6</v>
      </c>
      <c r="S70" s="47" t="s">
        <v>6</v>
      </c>
      <c r="T70" s="50">
        <v>523</v>
      </c>
      <c r="U70" s="47">
        <v>13</v>
      </c>
      <c r="V70" s="47" t="s">
        <v>430</v>
      </c>
      <c r="W70" s="47">
        <v>3</v>
      </c>
      <c r="X70" s="47">
        <v>2</v>
      </c>
      <c r="Y70" s="44">
        <v>0</v>
      </c>
      <c r="Z70" s="44">
        <v>3025</v>
      </c>
      <c r="AA70" s="41">
        <f t="shared" si="1"/>
        <v>0</v>
      </c>
      <c r="AD70" s="47"/>
    </row>
    <row r="71" spans="1:30" s="41" customFormat="1" x14ac:dyDescent="0.2">
      <c r="A71" s="44" t="s">
        <v>75</v>
      </c>
      <c r="B71" s="47">
        <v>7</v>
      </c>
      <c r="C71" s="47" t="s">
        <v>6</v>
      </c>
      <c r="D71" s="47">
        <v>517</v>
      </c>
      <c r="E71" s="47">
        <v>9</v>
      </c>
      <c r="F71" s="47" t="s">
        <v>425</v>
      </c>
      <c r="G71" s="47">
        <v>2</v>
      </c>
      <c r="H71" s="47">
        <v>1</v>
      </c>
      <c r="I71" s="44" t="s">
        <v>177</v>
      </c>
      <c r="J71" s="44" t="s">
        <v>179</v>
      </c>
      <c r="K71" s="44">
        <v>937</v>
      </c>
      <c r="L71" s="44">
        <v>1206</v>
      </c>
      <c r="M71" s="41">
        <v>2143</v>
      </c>
      <c r="N71" s="47" t="s">
        <v>6</v>
      </c>
      <c r="Q71" s="44" t="s">
        <v>75</v>
      </c>
      <c r="R71" s="47">
        <v>7</v>
      </c>
      <c r="S71" s="47" t="s">
        <v>8</v>
      </c>
      <c r="T71" s="50">
        <v>584</v>
      </c>
      <c r="U71" s="47">
        <v>13</v>
      </c>
      <c r="V71" s="47" t="s">
        <v>430</v>
      </c>
      <c r="W71" s="47">
        <v>4</v>
      </c>
      <c r="X71" s="47">
        <v>1</v>
      </c>
      <c r="Y71" s="44">
        <v>3297</v>
      </c>
      <c r="Z71" s="44">
        <v>0</v>
      </c>
      <c r="AA71" s="41">
        <f t="shared" si="1"/>
        <v>1</v>
      </c>
      <c r="AD71" s="50"/>
    </row>
    <row r="72" spans="1:30" s="41" customFormat="1" x14ac:dyDescent="0.2">
      <c r="A72" s="44" t="s">
        <v>76</v>
      </c>
      <c r="B72" s="47">
        <v>7</v>
      </c>
      <c r="C72" s="47" t="s">
        <v>6</v>
      </c>
      <c r="D72" s="47">
        <v>518</v>
      </c>
      <c r="E72" s="47">
        <v>9</v>
      </c>
      <c r="F72" s="47" t="s">
        <v>425</v>
      </c>
      <c r="G72" s="47">
        <v>2</v>
      </c>
      <c r="H72" s="47">
        <v>2</v>
      </c>
      <c r="I72" s="44" t="s">
        <v>179</v>
      </c>
      <c r="J72" s="44" t="s">
        <v>177</v>
      </c>
      <c r="K72" s="44">
        <v>1406</v>
      </c>
      <c r="L72" s="44">
        <v>820</v>
      </c>
      <c r="M72" s="41">
        <v>2226</v>
      </c>
      <c r="N72" s="47" t="s">
        <v>6</v>
      </c>
      <c r="Q72" s="44" t="s">
        <v>76</v>
      </c>
      <c r="R72" s="47">
        <v>7</v>
      </c>
      <c r="S72" s="47" t="s">
        <v>8</v>
      </c>
      <c r="T72" s="50">
        <v>555</v>
      </c>
      <c r="U72" s="47">
        <v>13</v>
      </c>
      <c r="V72" s="47" t="s">
        <v>430</v>
      </c>
      <c r="W72" s="47">
        <v>4</v>
      </c>
      <c r="X72" s="47">
        <v>2</v>
      </c>
      <c r="Y72" s="44">
        <v>2912</v>
      </c>
      <c r="Z72" s="44">
        <v>0</v>
      </c>
      <c r="AA72" s="41">
        <f t="shared" si="1"/>
        <v>1</v>
      </c>
      <c r="AD72" s="47"/>
    </row>
    <row r="73" spans="1:30" s="41" customFormat="1" x14ac:dyDescent="0.2">
      <c r="A73" s="44" t="s">
        <v>77</v>
      </c>
      <c r="B73" s="47">
        <v>8</v>
      </c>
      <c r="C73" s="47" t="s">
        <v>6</v>
      </c>
      <c r="D73" s="47">
        <v>510</v>
      </c>
      <c r="E73" s="47">
        <v>9</v>
      </c>
      <c r="F73" s="47" t="s">
        <v>425</v>
      </c>
      <c r="G73" s="47">
        <v>4</v>
      </c>
      <c r="H73" s="47">
        <v>1</v>
      </c>
      <c r="I73" s="44" t="s">
        <v>178</v>
      </c>
      <c r="J73" s="44" t="s">
        <v>180</v>
      </c>
      <c r="K73" s="44">
        <v>1222</v>
      </c>
      <c r="L73" s="44">
        <v>854</v>
      </c>
      <c r="M73" s="41">
        <v>2076</v>
      </c>
      <c r="N73" s="47" t="s">
        <v>6</v>
      </c>
      <c r="Q73" s="44" t="s">
        <v>77</v>
      </c>
      <c r="R73" s="47">
        <v>8</v>
      </c>
      <c r="S73" s="47" t="s">
        <v>8</v>
      </c>
      <c r="T73" s="50">
        <v>548</v>
      </c>
      <c r="U73" s="47">
        <v>13</v>
      </c>
      <c r="V73" s="47" t="s">
        <v>430</v>
      </c>
      <c r="W73" s="47">
        <v>1</v>
      </c>
      <c r="X73" s="47">
        <v>1</v>
      </c>
      <c r="Y73" s="44">
        <v>0</v>
      </c>
      <c r="Z73" s="44">
        <v>2901</v>
      </c>
      <c r="AA73" s="41">
        <f t="shared" si="1"/>
        <v>0</v>
      </c>
      <c r="AD73" s="47"/>
    </row>
    <row r="74" spans="1:30" s="41" customFormat="1" x14ac:dyDescent="0.2">
      <c r="A74" s="44" t="s">
        <v>78</v>
      </c>
      <c r="B74" s="47">
        <v>8</v>
      </c>
      <c r="C74" s="47" t="s">
        <v>6</v>
      </c>
      <c r="D74" s="47">
        <v>536</v>
      </c>
      <c r="E74" s="47">
        <v>9</v>
      </c>
      <c r="F74" s="47" t="s">
        <v>425</v>
      </c>
      <c r="G74" s="47">
        <v>4</v>
      </c>
      <c r="H74" s="47">
        <v>2</v>
      </c>
      <c r="I74" s="44" t="s">
        <v>180</v>
      </c>
      <c r="J74" s="44" t="s">
        <v>178</v>
      </c>
      <c r="K74" s="44">
        <v>290</v>
      </c>
      <c r="L74" s="44">
        <v>1454</v>
      </c>
      <c r="M74" s="41">
        <v>1744</v>
      </c>
      <c r="N74" s="47" t="s">
        <v>6</v>
      </c>
      <c r="Q74" s="44" t="s">
        <v>78</v>
      </c>
      <c r="R74" s="47">
        <v>8</v>
      </c>
      <c r="S74" s="47" t="s">
        <v>8</v>
      </c>
      <c r="T74" s="50">
        <v>549</v>
      </c>
      <c r="U74" s="47">
        <v>13</v>
      </c>
      <c r="V74" s="47" t="s">
        <v>430</v>
      </c>
      <c r="W74" s="47">
        <v>1</v>
      </c>
      <c r="X74" s="47">
        <v>2</v>
      </c>
      <c r="Y74" s="44">
        <v>0</v>
      </c>
      <c r="Z74" s="44">
        <v>1965</v>
      </c>
      <c r="AA74" s="41">
        <f t="shared" si="1"/>
        <v>0</v>
      </c>
      <c r="AD74" s="47"/>
    </row>
    <row r="75" spans="1:30" s="41" customFormat="1" x14ac:dyDescent="0.2">
      <c r="A75" s="44" t="s">
        <v>71</v>
      </c>
      <c r="B75" s="47">
        <v>5</v>
      </c>
      <c r="C75" s="47" t="s">
        <v>6</v>
      </c>
      <c r="D75" s="47">
        <v>696</v>
      </c>
      <c r="E75" s="47">
        <v>10</v>
      </c>
      <c r="F75" s="47" t="s">
        <v>427</v>
      </c>
      <c r="G75" s="47">
        <v>3</v>
      </c>
      <c r="H75" s="47">
        <v>1</v>
      </c>
      <c r="I75" s="44" t="s">
        <v>177</v>
      </c>
      <c r="J75" s="44" t="s">
        <v>179</v>
      </c>
      <c r="K75" s="44">
        <v>1283</v>
      </c>
      <c r="L75" s="44">
        <v>929</v>
      </c>
      <c r="M75" s="41">
        <v>2212</v>
      </c>
      <c r="N75" s="47" t="s">
        <v>6</v>
      </c>
      <c r="Q75" s="44" t="s">
        <v>71</v>
      </c>
      <c r="R75" s="47">
        <v>5</v>
      </c>
      <c r="S75" s="47" t="s">
        <v>6</v>
      </c>
      <c r="T75" s="47">
        <v>705</v>
      </c>
      <c r="U75" s="47">
        <v>14</v>
      </c>
      <c r="V75" s="47" t="s">
        <v>431</v>
      </c>
      <c r="W75" s="47">
        <v>4</v>
      </c>
      <c r="X75" s="47">
        <v>1</v>
      </c>
      <c r="Y75" s="44">
        <v>0</v>
      </c>
      <c r="Z75" s="44">
        <v>3444</v>
      </c>
      <c r="AA75" s="41">
        <f t="shared" si="1"/>
        <v>0</v>
      </c>
      <c r="AD75" s="47"/>
    </row>
    <row r="76" spans="1:30" s="41" customFormat="1" x14ac:dyDescent="0.2">
      <c r="A76" s="44" t="s">
        <v>72</v>
      </c>
      <c r="B76" s="47">
        <v>5</v>
      </c>
      <c r="C76" s="47" t="s">
        <v>6</v>
      </c>
      <c r="D76" s="47">
        <v>530</v>
      </c>
      <c r="E76" s="47">
        <v>10</v>
      </c>
      <c r="F76" s="47" t="s">
        <v>427</v>
      </c>
      <c r="G76" s="47">
        <v>3</v>
      </c>
      <c r="H76" s="47">
        <v>2</v>
      </c>
      <c r="I76" s="44" t="s">
        <v>179</v>
      </c>
      <c r="J76" s="44" t="s">
        <v>177</v>
      </c>
      <c r="K76" s="44">
        <v>1124</v>
      </c>
      <c r="L76" s="44">
        <v>999</v>
      </c>
      <c r="M76" s="41">
        <v>2123</v>
      </c>
      <c r="N76" s="47" t="s">
        <v>6</v>
      </c>
      <c r="Q76" s="44" t="s">
        <v>72</v>
      </c>
      <c r="R76" s="47">
        <v>5</v>
      </c>
      <c r="S76" s="47" t="s">
        <v>6</v>
      </c>
      <c r="T76" s="47">
        <v>543</v>
      </c>
      <c r="U76" s="47">
        <v>14</v>
      </c>
      <c r="V76" s="47" t="s">
        <v>431</v>
      </c>
      <c r="W76" s="47">
        <v>4</v>
      </c>
      <c r="X76" s="47">
        <v>2</v>
      </c>
      <c r="Y76" s="44">
        <v>0</v>
      </c>
      <c r="Z76" s="44">
        <v>1688</v>
      </c>
      <c r="AA76" s="41">
        <f t="shared" si="1"/>
        <v>0</v>
      </c>
      <c r="AC76" s="32"/>
      <c r="AD76" s="47"/>
    </row>
    <row r="77" spans="1:30" s="41" customFormat="1" x14ac:dyDescent="0.2">
      <c r="A77" s="44" t="s">
        <v>73</v>
      </c>
      <c r="B77" s="47">
        <v>6</v>
      </c>
      <c r="C77" s="47" t="s">
        <v>6</v>
      </c>
      <c r="D77" s="47">
        <v>538</v>
      </c>
      <c r="E77" s="47">
        <v>10</v>
      </c>
      <c r="F77" s="47" t="s">
        <v>427</v>
      </c>
      <c r="G77" s="47">
        <v>1</v>
      </c>
      <c r="H77" s="47">
        <v>1</v>
      </c>
      <c r="I77" s="44" t="s">
        <v>178</v>
      </c>
      <c r="J77" s="44" t="s">
        <v>180</v>
      </c>
      <c r="K77" s="44">
        <v>782</v>
      </c>
      <c r="L77" s="44">
        <v>1079</v>
      </c>
      <c r="M77" s="41">
        <v>1861</v>
      </c>
      <c r="N77" s="47" t="s">
        <v>6</v>
      </c>
      <c r="Q77" s="44" t="s">
        <v>73</v>
      </c>
      <c r="R77" s="47">
        <v>6</v>
      </c>
      <c r="S77" s="47" t="s">
        <v>6</v>
      </c>
      <c r="T77" s="47">
        <v>540</v>
      </c>
      <c r="U77" s="47">
        <v>14</v>
      </c>
      <c r="V77" s="47" t="s">
        <v>431</v>
      </c>
      <c r="W77" s="47">
        <v>1</v>
      </c>
      <c r="X77" s="47">
        <v>1</v>
      </c>
      <c r="Y77" s="44">
        <v>1210</v>
      </c>
      <c r="Z77" s="44">
        <v>0</v>
      </c>
      <c r="AA77" s="41">
        <f t="shared" si="1"/>
        <v>1</v>
      </c>
      <c r="AD77" s="47"/>
    </row>
    <row r="78" spans="1:30" s="41" customFormat="1" x14ac:dyDescent="0.2">
      <c r="A78" s="44" t="s">
        <v>74</v>
      </c>
      <c r="B78" s="47">
        <v>6</v>
      </c>
      <c r="C78" s="47" t="s">
        <v>6</v>
      </c>
      <c r="D78" s="47">
        <v>533</v>
      </c>
      <c r="E78" s="47">
        <v>10</v>
      </c>
      <c r="F78" s="47" t="s">
        <v>427</v>
      </c>
      <c r="G78" s="47">
        <v>1</v>
      </c>
      <c r="H78" s="47">
        <v>2</v>
      </c>
      <c r="I78" s="44" t="s">
        <v>180</v>
      </c>
      <c r="J78" s="44" t="s">
        <v>178</v>
      </c>
      <c r="K78" s="44">
        <v>1428</v>
      </c>
      <c r="L78" s="44">
        <v>746</v>
      </c>
      <c r="M78" s="41">
        <v>2174</v>
      </c>
      <c r="N78" s="47" t="s">
        <v>6</v>
      </c>
      <c r="Q78" s="44" t="s">
        <v>74</v>
      </c>
      <c r="R78" s="47">
        <v>6</v>
      </c>
      <c r="S78" s="47" t="s">
        <v>6</v>
      </c>
      <c r="T78" s="47">
        <v>530</v>
      </c>
      <c r="U78" s="47">
        <v>14</v>
      </c>
      <c r="V78" s="47" t="s">
        <v>431</v>
      </c>
      <c r="W78" s="47">
        <v>1</v>
      </c>
      <c r="X78" s="47">
        <v>2</v>
      </c>
      <c r="Y78" s="44">
        <v>1764</v>
      </c>
      <c r="Z78" s="44">
        <v>0</v>
      </c>
      <c r="AA78" s="41">
        <f t="shared" si="1"/>
        <v>1</v>
      </c>
      <c r="AD78" s="47"/>
    </row>
    <row r="79" spans="1:30" s="41" customFormat="1" x14ac:dyDescent="0.2">
      <c r="A79" s="44" t="s">
        <v>75</v>
      </c>
      <c r="B79" s="47">
        <v>7</v>
      </c>
      <c r="C79" s="47" t="s">
        <v>8</v>
      </c>
      <c r="D79" s="47">
        <v>567</v>
      </c>
      <c r="E79" s="47">
        <v>10</v>
      </c>
      <c r="F79" s="47" t="s">
        <v>427</v>
      </c>
      <c r="G79" s="47">
        <v>4</v>
      </c>
      <c r="H79" s="47">
        <v>1</v>
      </c>
      <c r="I79" s="44" t="s">
        <v>177</v>
      </c>
      <c r="J79" s="44" t="s">
        <v>179</v>
      </c>
      <c r="K79" s="44">
        <v>1146</v>
      </c>
      <c r="L79" s="44">
        <v>1044</v>
      </c>
      <c r="M79" s="41">
        <v>2190</v>
      </c>
      <c r="N79" s="47" t="s">
        <v>8</v>
      </c>
      <c r="Q79" s="44" t="s">
        <v>75</v>
      </c>
      <c r="R79" s="47">
        <v>7</v>
      </c>
      <c r="S79" s="47" t="s">
        <v>8</v>
      </c>
      <c r="T79" s="47">
        <v>584</v>
      </c>
      <c r="U79" s="47">
        <v>14</v>
      </c>
      <c r="V79" s="47" t="s">
        <v>431</v>
      </c>
      <c r="W79" s="47">
        <v>2</v>
      </c>
      <c r="X79" s="47">
        <v>1</v>
      </c>
      <c r="Y79" s="44">
        <v>0</v>
      </c>
      <c r="Z79" s="44">
        <v>2600</v>
      </c>
      <c r="AA79" s="41">
        <f t="shared" si="1"/>
        <v>0</v>
      </c>
      <c r="AD79" s="50"/>
    </row>
    <row r="80" spans="1:30" s="41" customFormat="1" x14ac:dyDescent="0.2">
      <c r="A80" s="44" t="s">
        <v>76</v>
      </c>
      <c r="B80" s="47">
        <v>7</v>
      </c>
      <c r="C80" s="47" t="s">
        <v>8</v>
      </c>
      <c r="D80" s="47">
        <v>542</v>
      </c>
      <c r="E80" s="47">
        <v>10</v>
      </c>
      <c r="F80" s="47" t="s">
        <v>427</v>
      </c>
      <c r="G80" s="47">
        <v>4</v>
      </c>
      <c r="H80" s="47">
        <v>2</v>
      </c>
      <c r="I80" s="44" t="s">
        <v>179</v>
      </c>
      <c r="J80" s="44" t="s">
        <v>177</v>
      </c>
      <c r="K80" s="44">
        <v>851</v>
      </c>
      <c r="L80" s="44">
        <v>1330</v>
      </c>
      <c r="M80" s="41">
        <v>2181</v>
      </c>
      <c r="N80" s="47" t="s">
        <v>8</v>
      </c>
      <c r="Q80" s="44" t="s">
        <v>76</v>
      </c>
      <c r="R80" s="47">
        <v>7</v>
      </c>
      <c r="S80" s="47" t="s">
        <v>8</v>
      </c>
      <c r="T80" s="47">
        <v>552</v>
      </c>
      <c r="U80" s="47">
        <v>14</v>
      </c>
      <c r="V80" s="47" t="s">
        <v>431</v>
      </c>
      <c r="W80" s="47">
        <v>2</v>
      </c>
      <c r="X80" s="47">
        <v>2</v>
      </c>
      <c r="Y80" s="44">
        <v>0</v>
      </c>
      <c r="Z80" s="44">
        <v>2696</v>
      </c>
      <c r="AA80" s="41">
        <f t="shared" si="1"/>
        <v>0</v>
      </c>
      <c r="AD80" s="47"/>
    </row>
    <row r="81" spans="1:33" s="41" customFormat="1" x14ac:dyDescent="0.2">
      <c r="A81" s="44" t="s">
        <v>77</v>
      </c>
      <c r="B81" s="47">
        <v>8</v>
      </c>
      <c r="C81" s="47" t="s">
        <v>8</v>
      </c>
      <c r="D81" s="47">
        <v>545</v>
      </c>
      <c r="E81" s="47">
        <v>10</v>
      </c>
      <c r="F81" s="47" t="s">
        <v>427</v>
      </c>
      <c r="G81" s="47">
        <v>2</v>
      </c>
      <c r="H81" s="47">
        <v>1</v>
      </c>
      <c r="I81" s="44" t="s">
        <v>178</v>
      </c>
      <c r="J81" s="44" t="s">
        <v>180</v>
      </c>
      <c r="K81" s="44">
        <v>1003</v>
      </c>
      <c r="L81" s="44">
        <v>1225</v>
      </c>
      <c r="M81" s="41">
        <v>2228</v>
      </c>
      <c r="N81" s="47" t="s">
        <v>8</v>
      </c>
      <c r="Q81" s="44" t="s">
        <v>77</v>
      </c>
      <c r="R81" s="47">
        <v>8</v>
      </c>
      <c r="S81" s="47" t="s">
        <v>8</v>
      </c>
      <c r="T81" s="47">
        <v>550</v>
      </c>
      <c r="U81" s="47">
        <v>14</v>
      </c>
      <c r="V81" s="47" t="s">
        <v>431</v>
      </c>
      <c r="W81" s="47">
        <v>3</v>
      </c>
      <c r="X81" s="47">
        <v>1</v>
      </c>
      <c r="Y81" s="44">
        <v>4151</v>
      </c>
      <c r="Z81" s="44">
        <v>0</v>
      </c>
      <c r="AA81" s="41">
        <f t="shared" si="1"/>
        <v>1</v>
      </c>
      <c r="AD81" s="47"/>
    </row>
    <row r="82" spans="1:33" s="41" customFormat="1" x14ac:dyDescent="0.2">
      <c r="A82" s="44" t="s">
        <v>78</v>
      </c>
      <c r="B82" s="47">
        <v>8</v>
      </c>
      <c r="C82" s="47" t="s">
        <v>8</v>
      </c>
      <c r="D82" s="47">
        <v>544</v>
      </c>
      <c r="E82" s="47">
        <v>10</v>
      </c>
      <c r="F82" s="47" t="s">
        <v>427</v>
      </c>
      <c r="G82" s="47">
        <v>2</v>
      </c>
      <c r="H82" s="47">
        <v>2</v>
      </c>
      <c r="I82" s="44" t="s">
        <v>180</v>
      </c>
      <c r="J82" s="44" t="s">
        <v>178</v>
      </c>
      <c r="K82" s="44">
        <v>909</v>
      </c>
      <c r="L82" s="44">
        <v>1115</v>
      </c>
      <c r="M82" s="41">
        <v>2024</v>
      </c>
      <c r="N82" s="47" t="s">
        <v>8</v>
      </c>
      <c r="Q82" s="44" t="s">
        <v>78</v>
      </c>
      <c r="R82" s="47">
        <v>8</v>
      </c>
      <c r="S82" s="47" t="s">
        <v>8</v>
      </c>
      <c r="T82" s="47">
        <v>551</v>
      </c>
      <c r="U82" s="47">
        <v>14</v>
      </c>
      <c r="V82" s="47" t="s">
        <v>431</v>
      </c>
      <c r="W82" s="47">
        <v>3</v>
      </c>
      <c r="X82" s="47">
        <v>2</v>
      </c>
      <c r="Y82" s="44">
        <v>2614</v>
      </c>
      <c r="Z82" s="44">
        <v>0</v>
      </c>
      <c r="AA82" s="41">
        <f t="shared" si="1"/>
        <v>1</v>
      </c>
      <c r="AD82" s="47"/>
    </row>
    <row r="83" spans="1:33" s="41" customFormat="1" x14ac:dyDescent="0.2">
      <c r="A83" s="44" t="s">
        <v>71</v>
      </c>
      <c r="B83" s="47">
        <v>5</v>
      </c>
      <c r="C83" s="50" t="s">
        <v>6</v>
      </c>
      <c r="D83" s="47">
        <v>700</v>
      </c>
      <c r="E83" s="47">
        <v>11</v>
      </c>
      <c r="F83" s="47" t="s">
        <v>428</v>
      </c>
      <c r="G83" s="47">
        <v>1</v>
      </c>
      <c r="H83" s="47">
        <v>1</v>
      </c>
      <c r="I83" s="44" t="s">
        <v>177</v>
      </c>
      <c r="J83" s="44" t="s">
        <v>38</v>
      </c>
      <c r="K83" s="44">
        <v>3342</v>
      </c>
      <c r="L83" s="44">
        <v>0</v>
      </c>
      <c r="M83" s="41">
        <v>3342</v>
      </c>
      <c r="N83" s="50" t="s">
        <v>6</v>
      </c>
      <c r="Q83" s="44" t="s">
        <v>71</v>
      </c>
      <c r="R83" s="47">
        <v>5</v>
      </c>
      <c r="S83" s="47" t="s">
        <v>6</v>
      </c>
      <c r="T83" s="47">
        <v>729</v>
      </c>
      <c r="U83" s="47">
        <v>15</v>
      </c>
      <c r="V83" s="47" t="s">
        <v>426</v>
      </c>
      <c r="W83" s="47">
        <v>1</v>
      </c>
      <c r="X83" s="47">
        <v>1</v>
      </c>
      <c r="Y83" s="44">
        <v>1424</v>
      </c>
      <c r="Z83" s="44">
        <v>779</v>
      </c>
      <c r="AA83" s="41">
        <f t="shared" si="1"/>
        <v>0.64639128461189288</v>
      </c>
      <c r="AD83" s="47"/>
    </row>
    <row r="84" spans="1:33" s="41" customFormat="1" x14ac:dyDescent="0.2">
      <c r="A84" s="44" t="s">
        <v>72</v>
      </c>
      <c r="B84" s="47">
        <v>5</v>
      </c>
      <c r="C84" s="50" t="s">
        <v>6</v>
      </c>
      <c r="D84" s="47">
        <v>540</v>
      </c>
      <c r="E84" s="47">
        <v>11</v>
      </c>
      <c r="F84" s="47" t="s">
        <v>428</v>
      </c>
      <c r="G84" s="47">
        <v>1</v>
      </c>
      <c r="H84" s="47">
        <v>2</v>
      </c>
      <c r="I84" s="44" t="s">
        <v>38</v>
      </c>
      <c r="J84" s="44" t="s">
        <v>177</v>
      </c>
      <c r="K84" s="44">
        <v>0</v>
      </c>
      <c r="L84" s="44">
        <v>2465</v>
      </c>
      <c r="M84" s="41">
        <v>2465</v>
      </c>
      <c r="N84" s="50" t="s">
        <v>6</v>
      </c>
      <c r="Q84" s="44" t="s">
        <v>72</v>
      </c>
      <c r="R84" s="47">
        <v>5</v>
      </c>
      <c r="S84" s="47" t="s">
        <v>6</v>
      </c>
      <c r="T84" s="47">
        <v>552</v>
      </c>
      <c r="U84" s="47">
        <v>15</v>
      </c>
      <c r="V84" s="47" t="s">
        <v>426</v>
      </c>
      <c r="W84" s="47">
        <v>1</v>
      </c>
      <c r="X84" s="47">
        <v>2</v>
      </c>
      <c r="Y84" s="44">
        <v>418</v>
      </c>
      <c r="Z84" s="44">
        <v>1091</v>
      </c>
      <c r="AA84" s="41">
        <f t="shared" si="1"/>
        <v>0.27700463883366466</v>
      </c>
      <c r="AD84" s="47"/>
    </row>
    <row r="85" spans="1:33" s="41" customFormat="1" x14ac:dyDescent="0.2">
      <c r="A85" s="44" t="s">
        <v>73</v>
      </c>
      <c r="B85" s="47">
        <v>6</v>
      </c>
      <c r="C85" s="50" t="s">
        <v>6</v>
      </c>
      <c r="D85" s="47">
        <v>538</v>
      </c>
      <c r="E85" s="47">
        <v>11</v>
      </c>
      <c r="F85" s="47" t="s">
        <v>428</v>
      </c>
      <c r="G85" s="47">
        <v>2</v>
      </c>
      <c r="H85" s="47">
        <v>1</v>
      </c>
      <c r="I85" s="44" t="s">
        <v>178</v>
      </c>
      <c r="J85" s="44" t="s">
        <v>38</v>
      </c>
      <c r="K85" s="44">
        <v>2287</v>
      </c>
      <c r="L85" s="44">
        <v>0</v>
      </c>
      <c r="M85" s="41">
        <v>2287</v>
      </c>
      <c r="N85" s="50" t="s">
        <v>6</v>
      </c>
      <c r="Q85" s="44" t="s">
        <v>73</v>
      </c>
      <c r="R85" s="47">
        <v>6</v>
      </c>
      <c r="S85" s="47" t="s">
        <v>6</v>
      </c>
      <c r="T85" s="47">
        <v>540</v>
      </c>
      <c r="U85" s="47">
        <v>15</v>
      </c>
      <c r="V85" s="47" t="s">
        <v>426</v>
      </c>
      <c r="W85" s="47">
        <v>3</v>
      </c>
      <c r="X85" s="47">
        <v>1</v>
      </c>
      <c r="Y85" s="44">
        <v>868</v>
      </c>
      <c r="Z85" s="44">
        <v>1238</v>
      </c>
      <c r="AA85" s="41">
        <f t="shared" si="1"/>
        <v>0.4121557454890788</v>
      </c>
      <c r="AD85" s="47"/>
    </row>
    <row r="86" spans="1:33" s="41" customFormat="1" x14ac:dyDescent="0.2">
      <c r="A86" s="44" t="s">
        <v>74</v>
      </c>
      <c r="B86" s="47">
        <v>6</v>
      </c>
      <c r="C86" s="50" t="s">
        <v>6</v>
      </c>
      <c r="D86" s="47">
        <v>530</v>
      </c>
      <c r="E86" s="47">
        <v>11</v>
      </c>
      <c r="F86" s="47" t="s">
        <v>428</v>
      </c>
      <c r="G86" s="47">
        <v>2</v>
      </c>
      <c r="H86" s="47">
        <v>2</v>
      </c>
      <c r="I86" s="44" t="s">
        <v>38</v>
      </c>
      <c r="J86" s="44" t="s">
        <v>178</v>
      </c>
      <c r="K86" s="44">
        <v>0</v>
      </c>
      <c r="L86" s="44">
        <v>3414</v>
      </c>
      <c r="M86" s="41">
        <v>3414</v>
      </c>
      <c r="N86" s="50" t="s">
        <v>6</v>
      </c>
      <c r="Q86" s="44" t="s">
        <v>74</v>
      </c>
      <c r="R86" s="47">
        <v>6</v>
      </c>
      <c r="S86" s="47" t="s">
        <v>6</v>
      </c>
      <c r="T86" s="47">
        <v>529</v>
      </c>
      <c r="U86" s="47">
        <v>15</v>
      </c>
      <c r="V86" s="47" t="s">
        <v>426</v>
      </c>
      <c r="W86" s="47">
        <v>3</v>
      </c>
      <c r="X86" s="47">
        <v>2</v>
      </c>
      <c r="Y86" s="44">
        <v>1205</v>
      </c>
      <c r="Z86" s="44">
        <v>773</v>
      </c>
      <c r="AA86" s="41">
        <f t="shared" si="1"/>
        <v>0.60920121334681498</v>
      </c>
      <c r="AD86" s="47"/>
    </row>
    <row r="87" spans="1:33" s="41" customFormat="1" x14ac:dyDescent="0.2">
      <c r="A87" s="44" t="s">
        <v>75</v>
      </c>
      <c r="B87" s="47">
        <v>7</v>
      </c>
      <c r="C87" s="47" t="s">
        <v>8</v>
      </c>
      <c r="D87" s="47">
        <v>575</v>
      </c>
      <c r="E87" s="47">
        <v>11</v>
      </c>
      <c r="F87" s="47" t="s">
        <v>428</v>
      </c>
      <c r="G87" s="47">
        <v>3</v>
      </c>
      <c r="H87" s="47">
        <v>1</v>
      </c>
      <c r="I87" s="44" t="s">
        <v>177</v>
      </c>
      <c r="J87" s="44" t="s">
        <v>38</v>
      </c>
      <c r="K87" s="44">
        <v>3108</v>
      </c>
      <c r="L87" s="44">
        <v>0</v>
      </c>
      <c r="M87" s="41">
        <v>3108</v>
      </c>
      <c r="N87" s="47" t="s">
        <v>8</v>
      </c>
      <c r="Q87" s="44" t="s">
        <v>75</v>
      </c>
      <c r="R87" s="47">
        <v>7</v>
      </c>
      <c r="S87" s="47" t="s">
        <v>8</v>
      </c>
      <c r="T87" s="47">
        <v>588</v>
      </c>
      <c r="U87" s="47">
        <v>15</v>
      </c>
      <c r="V87" s="47" t="s">
        <v>426</v>
      </c>
      <c r="W87" s="47">
        <v>2</v>
      </c>
      <c r="X87" s="47">
        <v>1</v>
      </c>
      <c r="Y87" s="44">
        <v>1388</v>
      </c>
      <c r="Z87" s="44">
        <v>703</v>
      </c>
      <c r="AA87" s="41">
        <f t="shared" si="1"/>
        <v>0.66379722620755621</v>
      </c>
      <c r="AD87" s="50"/>
    </row>
    <row r="88" spans="1:33" s="41" customFormat="1" x14ac:dyDescent="0.2">
      <c r="A88" s="44" t="s">
        <v>76</v>
      </c>
      <c r="B88" s="47">
        <v>7</v>
      </c>
      <c r="C88" s="47" t="s">
        <v>8</v>
      </c>
      <c r="D88" s="47">
        <v>542</v>
      </c>
      <c r="E88" s="47">
        <v>11</v>
      </c>
      <c r="F88" s="47" t="s">
        <v>428</v>
      </c>
      <c r="G88" s="47">
        <v>3</v>
      </c>
      <c r="H88" s="47">
        <v>2</v>
      </c>
      <c r="I88" s="44" t="s">
        <v>38</v>
      </c>
      <c r="J88" s="44" t="s">
        <v>177</v>
      </c>
      <c r="K88" s="44">
        <v>0</v>
      </c>
      <c r="L88" s="44">
        <v>3668</v>
      </c>
      <c r="M88" s="41">
        <v>3668</v>
      </c>
      <c r="N88" s="47" t="s">
        <v>8</v>
      </c>
      <c r="Q88" s="44" t="s">
        <v>76</v>
      </c>
      <c r="R88" s="47">
        <v>7</v>
      </c>
      <c r="S88" s="47" t="s">
        <v>8</v>
      </c>
      <c r="T88" s="47">
        <v>557</v>
      </c>
      <c r="U88" s="47">
        <v>15</v>
      </c>
      <c r="V88" s="47" t="s">
        <v>426</v>
      </c>
      <c r="W88" s="47">
        <v>2</v>
      </c>
      <c r="X88" s="47">
        <v>2</v>
      </c>
      <c r="Y88" s="44">
        <v>1352</v>
      </c>
      <c r="Z88" s="44">
        <v>677</v>
      </c>
      <c r="AA88" s="41">
        <f t="shared" si="1"/>
        <v>0.66633809758501727</v>
      </c>
      <c r="AD88" s="47"/>
    </row>
    <row r="89" spans="1:33" s="41" customFormat="1" x14ac:dyDescent="0.2">
      <c r="A89" s="44" t="s">
        <v>77</v>
      </c>
      <c r="B89" s="47">
        <v>8</v>
      </c>
      <c r="C89" s="47" t="s">
        <v>8</v>
      </c>
      <c r="D89" s="47">
        <v>540</v>
      </c>
      <c r="E89" s="47">
        <v>11</v>
      </c>
      <c r="F89" s="47" t="s">
        <v>428</v>
      </c>
      <c r="G89" s="47">
        <v>4</v>
      </c>
      <c r="H89" s="47">
        <v>1</v>
      </c>
      <c r="I89" s="44" t="s">
        <v>178</v>
      </c>
      <c r="J89" s="44" t="s">
        <v>38</v>
      </c>
      <c r="K89" s="44">
        <v>2983</v>
      </c>
      <c r="L89" s="44">
        <v>0</v>
      </c>
      <c r="M89" s="41">
        <v>2983</v>
      </c>
      <c r="N89" s="47" t="s">
        <v>8</v>
      </c>
      <c r="Q89" s="44" t="s">
        <v>77</v>
      </c>
      <c r="R89" s="47">
        <v>8</v>
      </c>
      <c r="S89" s="47" t="s">
        <v>8</v>
      </c>
      <c r="T89" s="47">
        <v>547</v>
      </c>
      <c r="U89" s="47">
        <v>15</v>
      </c>
      <c r="V89" s="47" t="s">
        <v>426</v>
      </c>
      <c r="W89" s="47">
        <v>4</v>
      </c>
      <c r="X89" s="47">
        <v>1</v>
      </c>
      <c r="Y89" s="44">
        <v>1289</v>
      </c>
      <c r="Z89" s="44">
        <v>842</v>
      </c>
      <c r="AA89" s="41">
        <f t="shared" si="1"/>
        <v>0.60488033786954476</v>
      </c>
      <c r="AD89" s="47"/>
    </row>
    <row r="90" spans="1:33" s="41" customFormat="1" x14ac:dyDescent="0.2">
      <c r="A90" s="44" t="s">
        <v>78</v>
      </c>
      <c r="B90" s="47">
        <v>8</v>
      </c>
      <c r="C90" s="47" t="s">
        <v>8</v>
      </c>
      <c r="D90" s="47">
        <v>545</v>
      </c>
      <c r="E90" s="47">
        <v>11</v>
      </c>
      <c r="F90" s="47" t="s">
        <v>428</v>
      </c>
      <c r="G90" s="47">
        <v>4</v>
      </c>
      <c r="H90" s="47">
        <v>2</v>
      </c>
      <c r="I90" s="44" t="s">
        <v>38</v>
      </c>
      <c r="J90" s="44" t="s">
        <v>178</v>
      </c>
      <c r="K90" s="44">
        <v>0</v>
      </c>
      <c r="L90" s="44">
        <v>2461</v>
      </c>
      <c r="M90" s="41">
        <v>2461</v>
      </c>
      <c r="N90" s="47" t="s">
        <v>8</v>
      </c>
      <c r="Q90" s="44" t="s">
        <v>78</v>
      </c>
      <c r="R90" s="47">
        <v>8</v>
      </c>
      <c r="S90" s="47" t="s">
        <v>8</v>
      </c>
      <c r="T90" s="47">
        <v>548</v>
      </c>
      <c r="U90" s="47">
        <v>15</v>
      </c>
      <c r="V90" s="47" t="s">
        <v>426</v>
      </c>
      <c r="W90" s="47">
        <v>4</v>
      </c>
      <c r="X90" s="47">
        <v>2</v>
      </c>
      <c r="Y90" s="44">
        <v>1039</v>
      </c>
      <c r="Z90" s="44">
        <v>973</v>
      </c>
      <c r="AA90" s="41">
        <f t="shared" si="1"/>
        <v>0.51640159045725642</v>
      </c>
      <c r="AD90" s="47"/>
    </row>
    <row r="91" spans="1:33" x14ac:dyDescent="0.2">
      <c r="A91" s="44" t="s">
        <v>71</v>
      </c>
      <c r="B91" s="47">
        <v>5</v>
      </c>
      <c r="C91" s="50" t="s">
        <v>6</v>
      </c>
      <c r="D91" s="50">
        <v>707</v>
      </c>
      <c r="E91" s="47">
        <v>12</v>
      </c>
      <c r="F91" s="47" t="s">
        <v>429</v>
      </c>
      <c r="G91" s="47">
        <v>3</v>
      </c>
      <c r="H91" s="47">
        <v>1</v>
      </c>
      <c r="I91" s="44" t="s">
        <v>38</v>
      </c>
      <c r="J91" s="44" t="s">
        <v>179</v>
      </c>
      <c r="K91" s="44">
        <v>0</v>
      </c>
      <c r="L91" s="44">
        <v>3454</v>
      </c>
      <c r="M91" s="41">
        <v>3454</v>
      </c>
      <c r="N91" s="50" t="s">
        <v>6</v>
      </c>
    </row>
    <row r="92" spans="1:33" x14ac:dyDescent="0.2">
      <c r="A92" s="44" t="s">
        <v>72</v>
      </c>
      <c r="B92" s="47">
        <v>5</v>
      </c>
      <c r="C92" s="50" t="s">
        <v>6</v>
      </c>
      <c r="D92" s="50">
        <v>542</v>
      </c>
      <c r="E92" s="47">
        <v>12</v>
      </c>
      <c r="F92" s="47" t="s">
        <v>429</v>
      </c>
      <c r="G92" s="47">
        <v>3</v>
      </c>
      <c r="H92" s="47">
        <v>2</v>
      </c>
      <c r="I92" s="44" t="s">
        <v>179</v>
      </c>
      <c r="J92" s="44" t="s">
        <v>38</v>
      </c>
      <c r="K92" s="44">
        <v>2285</v>
      </c>
      <c r="L92" s="44">
        <v>0</v>
      </c>
      <c r="M92" s="41">
        <v>2285</v>
      </c>
      <c r="N92" s="50" t="s">
        <v>6</v>
      </c>
    </row>
    <row r="93" spans="1:33" x14ac:dyDescent="0.2">
      <c r="A93" s="44" t="s">
        <v>73</v>
      </c>
      <c r="B93" s="47">
        <v>6</v>
      </c>
      <c r="C93" s="50" t="s">
        <v>6</v>
      </c>
      <c r="D93" s="50">
        <v>538</v>
      </c>
      <c r="E93" s="47">
        <v>12</v>
      </c>
      <c r="F93" s="47" t="s">
        <v>429</v>
      </c>
      <c r="G93" s="47">
        <v>4</v>
      </c>
      <c r="H93" s="47">
        <v>1</v>
      </c>
      <c r="I93" s="44" t="s">
        <v>38</v>
      </c>
      <c r="J93" s="44" t="s">
        <v>180</v>
      </c>
      <c r="K93" s="44">
        <v>0</v>
      </c>
      <c r="L93" s="35">
        <v>2564</v>
      </c>
      <c r="M93" s="41">
        <v>2564</v>
      </c>
      <c r="N93" s="50" t="s">
        <v>6</v>
      </c>
      <c r="W93" s="47" t="s">
        <v>416</v>
      </c>
      <c r="X93" s="47" t="s">
        <v>1</v>
      </c>
      <c r="Y93" t="s">
        <v>439</v>
      </c>
      <c r="Z93" t="s">
        <v>440</v>
      </c>
      <c r="AA93" t="s">
        <v>448</v>
      </c>
      <c r="AC93" s="47" t="s">
        <v>416</v>
      </c>
      <c r="AD93" s="47" t="s">
        <v>1</v>
      </c>
      <c r="AE93" s="41" t="s">
        <v>439</v>
      </c>
      <c r="AF93" s="41" t="s">
        <v>440</v>
      </c>
      <c r="AG93" s="41" t="s">
        <v>448</v>
      </c>
    </row>
    <row r="94" spans="1:33" x14ac:dyDescent="0.2">
      <c r="A94" s="44" t="s">
        <v>74</v>
      </c>
      <c r="B94" s="47">
        <v>6</v>
      </c>
      <c r="C94" s="50" t="s">
        <v>6</v>
      </c>
      <c r="D94" s="50">
        <v>526</v>
      </c>
      <c r="E94" s="47">
        <v>12</v>
      </c>
      <c r="F94" s="47" t="s">
        <v>429</v>
      </c>
      <c r="G94" s="47">
        <v>4</v>
      </c>
      <c r="H94" s="47">
        <v>2</v>
      </c>
      <c r="I94" s="44" t="s">
        <v>180</v>
      </c>
      <c r="J94" s="44" t="s">
        <v>38</v>
      </c>
      <c r="K94" s="44">
        <v>2424</v>
      </c>
      <c r="L94" s="44">
        <v>0</v>
      </c>
      <c r="M94" s="41">
        <v>2424</v>
      </c>
      <c r="N94" s="50" t="s">
        <v>6</v>
      </c>
      <c r="V94" t="s">
        <v>445</v>
      </c>
      <c r="W94" s="41" t="s">
        <v>441</v>
      </c>
      <c r="X94" s="47" t="s">
        <v>8</v>
      </c>
      <c r="Y94" s="59">
        <f>AVERAGE($Y$3:$Y$4)</f>
        <v>1943.5</v>
      </c>
      <c r="Z94" s="59">
        <f>AVERAGE(Z5:Z6)</f>
        <v>2245.5</v>
      </c>
      <c r="AA94" s="59"/>
      <c r="AB94" t="s">
        <v>446</v>
      </c>
      <c r="AC94" s="41" t="s">
        <v>441</v>
      </c>
      <c r="AD94" s="47" t="s">
        <v>8</v>
      </c>
      <c r="AE94" s="59">
        <f>STDEV($Y$3:$Y$4)/SQRT(2)</f>
        <v>400.5</v>
      </c>
      <c r="AF94" s="59">
        <f>STDEV(Z5:Z6)/SQRT(2)</f>
        <v>419.5</v>
      </c>
    </row>
    <row r="95" spans="1:33" x14ac:dyDescent="0.2">
      <c r="A95" s="44" t="s">
        <v>75</v>
      </c>
      <c r="B95" s="47">
        <v>7</v>
      </c>
      <c r="C95" s="47" t="s">
        <v>8</v>
      </c>
      <c r="D95" s="50">
        <v>579</v>
      </c>
      <c r="E95" s="47">
        <v>12</v>
      </c>
      <c r="F95" s="47" t="s">
        <v>429</v>
      </c>
      <c r="G95" s="47">
        <v>1</v>
      </c>
      <c r="H95" s="47">
        <v>1</v>
      </c>
      <c r="I95" s="44" t="s">
        <v>38</v>
      </c>
      <c r="J95" s="44" t="s">
        <v>179</v>
      </c>
      <c r="K95" s="44">
        <v>0</v>
      </c>
      <c r="L95" s="35">
        <v>1983</v>
      </c>
      <c r="M95" s="41">
        <v>1983</v>
      </c>
      <c r="N95" s="47" t="s">
        <v>8</v>
      </c>
      <c r="W95" s="41"/>
      <c r="X95" s="47" t="s">
        <v>6</v>
      </c>
      <c r="Y95" s="59">
        <f>AVERAGE($Y$7:$Y$8)</f>
        <v>2223</v>
      </c>
      <c r="Z95" s="59">
        <f>AVERAGE(Z9:Z10)</f>
        <v>2754.5</v>
      </c>
      <c r="AA95" s="59"/>
      <c r="AC95" s="41"/>
      <c r="AD95" s="47" t="s">
        <v>6</v>
      </c>
      <c r="AE95" s="59">
        <f>STDEV($Y$7:$Y$8)/SQRT(2)</f>
        <v>251</v>
      </c>
      <c r="AF95" s="59">
        <f>STDEV($Z$9:$Z$10)/SQRT(2)</f>
        <v>321.49999999999994</v>
      </c>
    </row>
    <row r="96" spans="1:33" x14ac:dyDescent="0.2">
      <c r="A96" s="44" t="s">
        <v>76</v>
      </c>
      <c r="B96" s="47">
        <v>7</v>
      </c>
      <c r="C96" s="47" t="s">
        <v>8</v>
      </c>
      <c r="D96" s="50">
        <v>545</v>
      </c>
      <c r="E96" s="47">
        <v>12</v>
      </c>
      <c r="F96" s="47" t="s">
        <v>429</v>
      </c>
      <c r="G96" s="47">
        <v>1</v>
      </c>
      <c r="H96" s="47">
        <v>2</v>
      </c>
      <c r="I96" s="44" t="s">
        <v>179</v>
      </c>
      <c r="J96" s="44" t="s">
        <v>38</v>
      </c>
      <c r="K96" s="35">
        <v>2481</v>
      </c>
      <c r="L96" s="44">
        <v>0</v>
      </c>
      <c r="M96" s="41">
        <v>2481</v>
      </c>
      <c r="N96" s="47" t="s">
        <v>8</v>
      </c>
      <c r="Y96" s="59"/>
      <c r="Z96" s="59"/>
      <c r="AA96" s="59"/>
      <c r="AC96" s="41"/>
      <c r="AD96" s="41"/>
      <c r="AE96" s="59"/>
      <c r="AF96" s="59"/>
    </row>
    <row r="97" spans="1:33" x14ac:dyDescent="0.2">
      <c r="A97" s="44" t="s">
        <v>77</v>
      </c>
      <c r="B97" s="47">
        <v>8</v>
      </c>
      <c r="C97" s="47" t="s">
        <v>8</v>
      </c>
      <c r="D97" s="50">
        <v>546</v>
      </c>
      <c r="E97" s="47">
        <v>12</v>
      </c>
      <c r="F97" s="47" t="s">
        <v>429</v>
      </c>
      <c r="G97" s="47">
        <v>2</v>
      </c>
      <c r="H97" s="47">
        <v>1</v>
      </c>
      <c r="I97" s="44" t="s">
        <v>38</v>
      </c>
      <c r="J97" s="44" t="s">
        <v>180</v>
      </c>
      <c r="K97" s="44">
        <v>0</v>
      </c>
      <c r="L97" s="44">
        <v>1487</v>
      </c>
      <c r="M97" s="41">
        <v>1487</v>
      </c>
      <c r="N97" s="47" t="s">
        <v>8</v>
      </c>
      <c r="W97" t="s">
        <v>422</v>
      </c>
      <c r="X97" s="47" t="s">
        <v>8</v>
      </c>
      <c r="Y97" s="59">
        <f>AVERAGE($Y$13:$Y$14)</f>
        <v>1517.5</v>
      </c>
      <c r="Z97" s="59">
        <f>AVERAGE(Z11:Z12)</f>
        <v>2159</v>
      </c>
      <c r="AA97" s="59"/>
      <c r="AC97" s="41" t="s">
        <v>422</v>
      </c>
      <c r="AD97" s="47" t="s">
        <v>8</v>
      </c>
      <c r="AE97" s="59">
        <f>STDEV($Y$13:$Y$14)/SQRT(2)</f>
        <v>353.5</v>
      </c>
      <c r="AF97" s="59">
        <f>STDEV($Z$11:$Z$12)/SQRT(2)</f>
        <v>532</v>
      </c>
    </row>
    <row r="98" spans="1:33" x14ac:dyDescent="0.2">
      <c r="A98" s="44" t="s">
        <v>78</v>
      </c>
      <c r="B98" s="47">
        <v>8</v>
      </c>
      <c r="C98" s="47" t="s">
        <v>8</v>
      </c>
      <c r="D98" s="50">
        <v>545</v>
      </c>
      <c r="E98" s="47">
        <v>12</v>
      </c>
      <c r="F98" s="47" t="s">
        <v>429</v>
      </c>
      <c r="G98" s="47">
        <v>2</v>
      </c>
      <c r="H98" s="47">
        <v>2</v>
      </c>
      <c r="I98" s="44" t="s">
        <v>180</v>
      </c>
      <c r="J98" s="44" t="s">
        <v>38</v>
      </c>
      <c r="K98" s="35">
        <v>2978</v>
      </c>
      <c r="L98" s="44">
        <v>0</v>
      </c>
      <c r="M98" s="41">
        <v>2978</v>
      </c>
      <c r="N98" s="47" t="s">
        <v>8</v>
      </c>
      <c r="X98" s="47" t="s">
        <v>6</v>
      </c>
      <c r="Y98" s="59">
        <f>AVERAGE($Y$17:$Y$18)</f>
        <v>1927</v>
      </c>
      <c r="Z98" s="59">
        <f>AVERAGE(Z15:Z16)</f>
        <v>2598.5</v>
      </c>
      <c r="AA98" s="59"/>
      <c r="AC98" s="41"/>
      <c r="AD98" s="47" t="s">
        <v>6</v>
      </c>
      <c r="AE98" s="59">
        <f>STDEV($Y$17:$Y$18)/SQRT(2)</f>
        <v>397.99999999999994</v>
      </c>
      <c r="AF98" s="59">
        <f>STDEV($Z$15:$Z$16)/SQRT(2)</f>
        <v>444.49999999999994</v>
      </c>
    </row>
    <row r="99" spans="1:33" x14ac:dyDescent="0.2">
      <c r="A99" s="44" t="s">
        <v>71</v>
      </c>
      <c r="B99" s="47">
        <v>5</v>
      </c>
      <c r="C99" s="47" t="s">
        <v>6</v>
      </c>
      <c r="D99" s="50">
        <v>709</v>
      </c>
      <c r="E99" s="47">
        <v>13</v>
      </c>
      <c r="F99" s="47" t="s">
        <v>430</v>
      </c>
      <c r="G99" s="47">
        <v>2</v>
      </c>
      <c r="H99" s="47">
        <v>1</v>
      </c>
      <c r="I99" s="44" t="s">
        <v>177</v>
      </c>
      <c r="J99" s="44" t="s">
        <v>38</v>
      </c>
      <c r="K99" s="44">
        <v>3964</v>
      </c>
      <c r="L99" s="44">
        <v>0</v>
      </c>
      <c r="M99" s="41">
        <v>3964</v>
      </c>
      <c r="N99" s="47" t="s">
        <v>6</v>
      </c>
      <c r="Y99" s="59"/>
      <c r="Z99" s="59"/>
      <c r="AA99" s="59"/>
      <c r="AC99" s="41"/>
      <c r="AD99" s="41"/>
      <c r="AE99" s="59"/>
      <c r="AF99" s="59"/>
    </row>
    <row r="100" spans="1:33" x14ac:dyDescent="0.2">
      <c r="A100" s="44" t="s">
        <v>72</v>
      </c>
      <c r="B100" s="47">
        <v>5</v>
      </c>
      <c r="C100" s="47" t="s">
        <v>6</v>
      </c>
      <c r="D100" s="50">
        <v>543</v>
      </c>
      <c r="E100" s="47">
        <v>13</v>
      </c>
      <c r="F100" s="47" t="s">
        <v>430</v>
      </c>
      <c r="G100" s="47">
        <v>2</v>
      </c>
      <c r="H100" s="47">
        <v>2</v>
      </c>
      <c r="I100" s="44" t="s">
        <v>38</v>
      </c>
      <c r="J100" s="44" t="s">
        <v>177</v>
      </c>
      <c r="K100" s="44">
        <v>0</v>
      </c>
      <c r="L100" s="44">
        <v>1751</v>
      </c>
      <c r="M100" s="41">
        <v>1751</v>
      </c>
      <c r="N100" s="47" t="s">
        <v>6</v>
      </c>
      <c r="W100" t="s">
        <v>423</v>
      </c>
      <c r="X100" s="47" t="s">
        <v>8</v>
      </c>
      <c r="Y100" s="59">
        <f>AVERAGE($Y$19:$Y$20)</f>
        <v>3163</v>
      </c>
      <c r="Z100" s="59">
        <f>AVERAGE(Z21:Z22)</f>
        <v>2889</v>
      </c>
      <c r="AA100" s="59"/>
      <c r="AC100" s="41" t="s">
        <v>423</v>
      </c>
      <c r="AD100" s="47" t="s">
        <v>8</v>
      </c>
      <c r="AE100" s="59">
        <f>STDEV($Y$19:$Y$20)/SQRT(2)</f>
        <v>559</v>
      </c>
      <c r="AF100" s="59">
        <f>STDEV($Z$21:$Z$22)/SQRT(2)</f>
        <v>62.999999999999993</v>
      </c>
    </row>
    <row r="101" spans="1:33" x14ac:dyDescent="0.2">
      <c r="A101" s="44" t="s">
        <v>73</v>
      </c>
      <c r="B101" s="47">
        <v>6</v>
      </c>
      <c r="C101" s="47" t="s">
        <v>6</v>
      </c>
      <c r="D101" s="50">
        <v>540</v>
      </c>
      <c r="E101" s="47">
        <v>13</v>
      </c>
      <c r="F101" s="47" t="s">
        <v>430</v>
      </c>
      <c r="G101" s="47">
        <v>3</v>
      </c>
      <c r="H101" s="47">
        <v>1</v>
      </c>
      <c r="I101" s="44" t="s">
        <v>178</v>
      </c>
      <c r="J101" s="44" t="s">
        <v>38</v>
      </c>
      <c r="K101" s="44">
        <v>2526</v>
      </c>
      <c r="L101" s="44">
        <v>0</v>
      </c>
      <c r="M101" s="41">
        <v>2526</v>
      </c>
      <c r="N101" s="47" t="s">
        <v>6</v>
      </c>
      <c r="X101" s="47" t="s">
        <v>6</v>
      </c>
      <c r="Y101" s="59">
        <f>AVERAGE($Y$23:$Y$24)</f>
        <v>2485</v>
      </c>
      <c r="Z101" s="59">
        <f>AVERAGE(Z25:Z26)</f>
        <v>2995</v>
      </c>
      <c r="AA101" s="59"/>
      <c r="AC101" s="41"/>
      <c r="AD101" s="47" t="s">
        <v>6</v>
      </c>
      <c r="AE101" s="59">
        <f>STDEV($Y$23:$Y$24)/SQRT(2)</f>
        <v>447.99999999999994</v>
      </c>
      <c r="AF101" s="59">
        <f>STDEV($Z$25:$Z$26)/SQRT(2)</f>
        <v>491</v>
      </c>
    </row>
    <row r="102" spans="1:33" x14ac:dyDescent="0.2">
      <c r="A102" s="44" t="s">
        <v>74</v>
      </c>
      <c r="B102" s="47">
        <v>6</v>
      </c>
      <c r="C102" s="47" t="s">
        <v>6</v>
      </c>
      <c r="D102" s="50">
        <v>523</v>
      </c>
      <c r="E102" s="47">
        <v>13</v>
      </c>
      <c r="F102" s="47" t="s">
        <v>430</v>
      </c>
      <c r="G102" s="47">
        <v>3</v>
      </c>
      <c r="H102" s="47">
        <v>2</v>
      </c>
      <c r="I102" s="44" t="s">
        <v>38</v>
      </c>
      <c r="J102" s="44" t="s">
        <v>178</v>
      </c>
      <c r="K102" s="44">
        <v>0</v>
      </c>
      <c r="L102" s="44">
        <v>3025</v>
      </c>
      <c r="M102" s="41">
        <v>3025</v>
      </c>
      <c r="N102" s="47" t="s">
        <v>6</v>
      </c>
      <c r="X102" s="41"/>
      <c r="Y102" s="59"/>
      <c r="Z102" s="59"/>
      <c r="AA102" s="59"/>
      <c r="AC102" s="41"/>
      <c r="AD102" s="41"/>
      <c r="AE102" s="59"/>
      <c r="AF102" s="59"/>
    </row>
    <row r="103" spans="1:33" x14ac:dyDescent="0.2">
      <c r="A103" s="44" t="s">
        <v>75</v>
      </c>
      <c r="B103" s="47">
        <v>7</v>
      </c>
      <c r="C103" s="47" t="s">
        <v>8</v>
      </c>
      <c r="D103" s="50">
        <v>584</v>
      </c>
      <c r="E103" s="47">
        <v>13</v>
      </c>
      <c r="F103" s="47" t="s">
        <v>430</v>
      </c>
      <c r="G103" s="47">
        <v>4</v>
      </c>
      <c r="H103" s="47">
        <v>1</v>
      </c>
      <c r="I103" s="44" t="s">
        <v>177</v>
      </c>
      <c r="J103" s="44" t="s">
        <v>38</v>
      </c>
      <c r="K103" s="44">
        <v>3297</v>
      </c>
      <c r="L103" s="44">
        <v>0</v>
      </c>
      <c r="M103" s="41">
        <v>3297</v>
      </c>
      <c r="N103" s="47" t="s">
        <v>8</v>
      </c>
      <c r="W103" t="s">
        <v>442</v>
      </c>
      <c r="X103" s="47" t="s">
        <v>8</v>
      </c>
      <c r="Y103" s="59">
        <f>AVERAGE($Y$29:$Y$30)</f>
        <v>1725</v>
      </c>
      <c r="Z103" s="59">
        <f>AVERAGE(Z27:Z28)</f>
        <v>2238</v>
      </c>
      <c r="AA103" s="59"/>
      <c r="AC103" s="41" t="s">
        <v>442</v>
      </c>
      <c r="AD103" s="47" t="s">
        <v>8</v>
      </c>
      <c r="AE103" s="59">
        <f>STDEV($Y$29:$Y$30)/SQRT(2)</f>
        <v>563.99999999999989</v>
      </c>
      <c r="AF103" s="59">
        <f>STDEV($Z$27:$Z$28)/SQRT(2)</f>
        <v>650</v>
      </c>
    </row>
    <row r="104" spans="1:33" x14ac:dyDescent="0.2">
      <c r="A104" s="44" t="s">
        <v>76</v>
      </c>
      <c r="B104" s="47">
        <v>7</v>
      </c>
      <c r="C104" s="47" t="s">
        <v>8</v>
      </c>
      <c r="D104" s="50">
        <v>555</v>
      </c>
      <c r="E104" s="47">
        <v>13</v>
      </c>
      <c r="F104" s="47" t="s">
        <v>430</v>
      </c>
      <c r="G104" s="47">
        <v>4</v>
      </c>
      <c r="H104" s="47">
        <v>2</v>
      </c>
      <c r="I104" s="44" t="s">
        <v>38</v>
      </c>
      <c r="J104" s="44" t="s">
        <v>177</v>
      </c>
      <c r="K104" s="44">
        <v>0</v>
      </c>
      <c r="L104" s="44">
        <v>2912</v>
      </c>
      <c r="M104" s="41">
        <v>2912</v>
      </c>
      <c r="N104" s="47" t="s">
        <v>8</v>
      </c>
      <c r="X104" s="47" t="s">
        <v>6</v>
      </c>
      <c r="Y104" s="59">
        <f>AVERAGE($Y$33:$Y$34)</f>
        <v>2119.5</v>
      </c>
      <c r="Z104" s="59">
        <f>AVERAGE(Z31:Z32)</f>
        <v>3260.5</v>
      </c>
      <c r="AA104" s="59"/>
      <c r="AC104" s="41"/>
      <c r="AD104" s="47" t="s">
        <v>6</v>
      </c>
      <c r="AE104" s="59">
        <f>STDEV($Y$33:$Y$34)/SQRT(2)</f>
        <v>396.49999999999994</v>
      </c>
      <c r="AF104" s="59">
        <f>STDEV($Z$31:$Z$32)/SQRT(2)</f>
        <v>86.499999999999986</v>
      </c>
    </row>
    <row r="105" spans="1:33" x14ac:dyDescent="0.2">
      <c r="A105" s="44" t="s">
        <v>77</v>
      </c>
      <c r="B105" s="47">
        <v>8</v>
      </c>
      <c r="C105" s="47" t="s">
        <v>8</v>
      </c>
      <c r="D105" s="50">
        <v>548</v>
      </c>
      <c r="E105" s="47">
        <v>13</v>
      </c>
      <c r="F105" s="47" t="s">
        <v>430</v>
      </c>
      <c r="G105" s="47">
        <v>1</v>
      </c>
      <c r="H105" s="47">
        <v>1</v>
      </c>
      <c r="I105" s="44" t="s">
        <v>178</v>
      </c>
      <c r="J105" s="44" t="s">
        <v>38</v>
      </c>
      <c r="K105" s="44">
        <v>2901</v>
      </c>
      <c r="L105" s="44">
        <v>0</v>
      </c>
      <c r="M105" s="41">
        <v>2901</v>
      </c>
      <c r="N105" s="47" t="s">
        <v>8</v>
      </c>
      <c r="Y105" s="59"/>
      <c r="Z105" s="59"/>
      <c r="AA105" s="59"/>
      <c r="AC105" s="41"/>
      <c r="AD105" s="41"/>
      <c r="AE105" s="59"/>
      <c r="AF105" s="59"/>
    </row>
    <row r="106" spans="1:33" x14ac:dyDescent="0.2">
      <c r="A106" s="44" t="s">
        <v>78</v>
      </c>
      <c r="B106" s="47">
        <v>8</v>
      </c>
      <c r="C106" s="47" t="s">
        <v>8</v>
      </c>
      <c r="D106" s="50">
        <v>549</v>
      </c>
      <c r="E106" s="47">
        <v>13</v>
      </c>
      <c r="F106" s="47" t="s">
        <v>430</v>
      </c>
      <c r="G106" s="47">
        <v>1</v>
      </c>
      <c r="H106" s="47">
        <v>2</v>
      </c>
      <c r="I106" s="44" t="s">
        <v>38</v>
      </c>
      <c r="J106" s="44" t="s">
        <v>178</v>
      </c>
      <c r="K106" s="44">
        <v>0</v>
      </c>
      <c r="L106" s="44">
        <v>1965</v>
      </c>
      <c r="M106" s="41">
        <v>1965</v>
      </c>
      <c r="N106" s="47" t="s">
        <v>8</v>
      </c>
      <c r="W106" t="s">
        <v>425</v>
      </c>
      <c r="X106" s="47" t="s">
        <v>8</v>
      </c>
      <c r="Y106" s="59">
        <f>AVERAGE($Y$35:$Y$38)</f>
        <v>1363.5</v>
      </c>
      <c r="Z106" s="59">
        <f>AVERAGE(Z35:Z38)</f>
        <v>758.5</v>
      </c>
      <c r="AA106" s="59">
        <f>AVERAGE(AA35:AA38)</f>
        <v>0.64305111647030511</v>
      </c>
      <c r="AC106" s="41" t="s">
        <v>425</v>
      </c>
      <c r="AD106" s="47" t="s">
        <v>8</v>
      </c>
      <c r="AE106" s="59">
        <f>STDEV($Y$35:$Y$38)/SQRT(4)</f>
        <v>38.023019343550295</v>
      </c>
      <c r="AF106" s="59">
        <f>STDEV(Z35:Z38)/SQRT(4)</f>
        <v>41.074119994630841</v>
      </c>
      <c r="AG106" s="59">
        <f>STDEV(AA35:AA38)/SQRT(4)</f>
        <v>1.2986023890415779E-2</v>
      </c>
    </row>
    <row r="107" spans="1:33" x14ac:dyDescent="0.2">
      <c r="A107" s="44" t="s">
        <v>71</v>
      </c>
      <c r="B107" s="47">
        <v>5</v>
      </c>
      <c r="C107" s="47" t="s">
        <v>6</v>
      </c>
      <c r="D107" s="47">
        <v>705</v>
      </c>
      <c r="E107" s="47">
        <v>14</v>
      </c>
      <c r="F107" s="47" t="s">
        <v>431</v>
      </c>
      <c r="G107" s="47">
        <v>4</v>
      </c>
      <c r="H107" s="47">
        <v>1</v>
      </c>
      <c r="I107" s="44" t="s">
        <v>38</v>
      </c>
      <c r="J107" s="44" t="s">
        <v>179</v>
      </c>
      <c r="K107" s="44">
        <v>0</v>
      </c>
      <c r="L107" s="44">
        <v>3444</v>
      </c>
      <c r="M107" s="41">
        <v>3444</v>
      </c>
      <c r="N107" s="47" t="s">
        <v>6</v>
      </c>
      <c r="X107" s="47" t="s">
        <v>6</v>
      </c>
      <c r="Y107" s="59">
        <f>AVERAGE($Y$39:$Y$42)</f>
        <v>725.25</v>
      </c>
      <c r="Z107" s="59">
        <f>AVERAGE(Z39:Z42)</f>
        <v>1322</v>
      </c>
      <c r="AA107" s="59">
        <f>AVERAGE(AA39:AA42)</f>
        <v>0.34581592529574906</v>
      </c>
      <c r="AC107" s="41"/>
      <c r="AD107" s="47" t="s">
        <v>6</v>
      </c>
      <c r="AE107" s="59">
        <f>STDEV($Y$39:$Y$42)/SQRT(4)</f>
        <v>147.149229808835</v>
      </c>
      <c r="AF107" s="59">
        <f>STDEV(Z39:Z42)/SQRT(4)</f>
        <v>63.2033754372871</v>
      </c>
      <c r="AG107" s="59">
        <f>STDEV(AA39:AA42)/SQRT(4)</f>
        <v>6.1505695814352716E-2</v>
      </c>
    </row>
    <row r="108" spans="1:33" x14ac:dyDescent="0.2">
      <c r="A108" s="44" t="s">
        <v>72</v>
      </c>
      <c r="B108" s="47">
        <v>5</v>
      </c>
      <c r="C108" s="47" t="s">
        <v>6</v>
      </c>
      <c r="D108" s="47">
        <v>543</v>
      </c>
      <c r="E108" s="47">
        <v>14</v>
      </c>
      <c r="F108" s="47" t="s">
        <v>431</v>
      </c>
      <c r="G108" s="47">
        <v>4</v>
      </c>
      <c r="H108" s="47">
        <v>2</v>
      </c>
      <c r="I108" s="44" t="s">
        <v>179</v>
      </c>
      <c r="J108" s="44" t="s">
        <v>38</v>
      </c>
      <c r="K108" s="44">
        <v>1688</v>
      </c>
      <c r="L108" s="44">
        <v>0</v>
      </c>
      <c r="M108" s="41">
        <v>1688</v>
      </c>
      <c r="N108" s="47" t="s">
        <v>6</v>
      </c>
      <c r="X108" s="41"/>
      <c r="Y108" s="59"/>
      <c r="Z108" s="59"/>
      <c r="AA108" s="59"/>
      <c r="AC108" s="41"/>
      <c r="AD108" s="41"/>
      <c r="AE108" s="59"/>
      <c r="AF108" s="59"/>
      <c r="AG108" s="59"/>
    </row>
    <row r="109" spans="1:33" x14ac:dyDescent="0.2">
      <c r="A109" s="44" t="s">
        <v>73</v>
      </c>
      <c r="B109" s="47">
        <v>6</v>
      </c>
      <c r="C109" s="47" t="s">
        <v>6</v>
      </c>
      <c r="D109" s="47">
        <v>540</v>
      </c>
      <c r="E109" s="47">
        <v>14</v>
      </c>
      <c r="F109" s="47" t="s">
        <v>431</v>
      </c>
      <c r="G109" s="47">
        <v>1</v>
      </c>
      <c r="H109" s="47">
        <v>1</v>
      </c>
      <c r="I109" s="44" t="s">
        <v>38</v>
      </c>
      <c r="J109" s="44" t="s">
        <v>180</v>
      </c>
      <c r="K109" s="44">
        <v>0</v>
      </c>
      <c r="L109" s="44">
        <v>1210</v>
      </c>
      <c r="M109" s="41">
        <v>1210</v>
      </c>
      <c r="N109" s="47" t="s">
        <v>6</v>
      </c>
      <c r="W109" t="s">
        <v>427</v>
      </c>
      <c r="X109" s="47" t="s">
        <v>444</v>
      </c>
      <c r="Y109" s="59">
        <f>AVERAGE($Y$43:$Y$46)</f>
        <v>1197.25</v>
      </c>
      <c r="Z109" s="59">
        <f>AVERAGE(Z43:Z46)</f>
        <v>895.25</v>
      </c>
      <c r="AA109" s="59">
        <f>AVERAGE(AA43:AA46)</f>
        <v>0.57180703632348739</v>
      </c>
      <c r="AC109" s="41" t="s">
        <v>427</v>
      </c>
      <c r="AD109" s="47" t="s">
        <v>444</v>
      </c>
      <c r="AE109" s="59">
        <f>STDEV($Y$43:$Y$46)/SQRT(4)</f>
        <v>97.418662654202635</v>
      </c>
      <c r="AF109" s="59">
        <f>STDEV(Z43:Z46)/SQRT(4)</f>
        <v>85.910200209288305</v>
      </c>
      <c r="AG109" s="59">
        <f>STDEV(AA43:AA46)/SQRT(4)</f>
        <v>3.8313440539849905E-2</v>
      </c>
    </row>
    <row r="110" spans="1:33" x14ac:dyDescent="0.2">
      <c r="A110" s="44" t="s">
        <v>74</v>
      </c>
      <c r="B110" s="47">
        <v>6</v>
      </c>
      <c r="C110" s="47" t="s">
        <v>6</v>
      </c>
      <c r="D110" s="47">
        <v>530</v>
      </c>
      <c r="E110" s="47">
        <v>14</v>
      </c>
      <c r="F110" s="47" t="s">
        <v>431</v>
      </c>
      <c r="G110" s="47">
        <v>1</v>
      </c>
      <c r="H110" s="47">
        <v>2</v>
      </c>
      <c r="I110" s="44" t="s">
        <v>180</v>
      </c>
      <c r="J110" s="44" t="s">
        <v>38</v>
      </c>
      <c r="K110" s="44">
        <v>1764</v>
      </c>
      <c r="L110" s="44">
        <v>0</v>
      </c>
      <c r="M110" s="41">
        <v>1764</v>
      </c>
      <c r="N110" s="47" t="s">
        <v>6</v>
      </c>
      <c r="X110" s="47" t="s">
        <v>443</v>
      </c>
      <c r="Y110" s="59">
        <f>AVERAGE($Y$47:$Y$50)</f>
        <v>1152.5</v>
      </c>
      <c r="Z110" s="59">
        <f>AVERAGE(Z47:Z50)</f>
        <v>1003.25</v>
      </c>
      <c r="AA110" s="59">
        <f>AVERAGE(AA47:AA50)</f>
        <v>0.53300770569853462</v>
      </c>
      <c r="AC110" s="41"/>
      <c r="AD110" s="47" t="s">
        <v>443</v>
      </c>
      <c r="AE110" s="59">
        <f>STDEV($Y$47:$Y$50)/SQRT(4)</f>
        <v>89.487894898323162</v>
      </c>
      <c r="AF110" s="59">
        <f>STDEV(Z47:Z50)/SQRT(4)</f>
        <v>55.773911165227304</v>
      </c>
      <c r="AG110" s="59">
        <f>STDEV(AA47:AA50)/SQRT(4)</f>
        <v>3.3310110920747878E-2</v>
      </c>
    </row>
    <row r="111" spans="1:33" x14ac:dyDescent="0.2">
      <c r="A111" s="44" t="s">
        <v>75</v>
      </c>
      <c r="B111" s="47">
        <v>7</v>
      </c>
      <c r="C111" s="47" t="s">
        <v>8</v>
      </c>
      <c r="D111" s="47">
        <v>584</v>
      </c>
      <c r="E111" s="47">
        <v>14</v>
      </c>
      <c r="F111" s="47" t="s">
        <v>431</v>
      </c>
      <c r="G111" s="47">
        <v>2</v>
      </c>
      <c r="H111" s="47">
        <v>1</v>
      </c>
      <c r="I111" s="44" t="s">
        <v>38</v>
      </c>
      <c r="J111" s="44" t="s">
        <v>179</v>
      </c>
      <c r="K111" s="44">
        <v>0</v>
      </c>
      <c r="L111" s="44">
        <v>2600</v>
      </c>
      <c r="M111" s="41">
        <v>2600</v>
      </c>
      <c r="N111" s="47" t="s">
        <v>8</v>
      </c>
      <c r="Y111" s="59"/>
      <c r="Z111" s="59"/>
      <c r="AA111" s="59"/>
      <c r="AC111" s="41"/>
      <c r="AD111" s="41"/>
      <c r="AE111" s="59"/>
      <c r="AF111" s="59"/>
    </row>
    <row r="112" spans="1:33" x14ac:dyDescent="0.2">
      <c r="A112" s="44" t="s">
        <v>76</v>
      </c>
      <c r="B112" s="47">
        <v>7</v>
      </c>
      <c r="C112" s="47" t="s">
        <v>8</v>
      </c>
      <c r="D112" s="47">
        <v>552</v>
      </c>
      <c r="E112" s="47">
        <v>14</v>
      </c>
      <c r="F112" s="47" t="s">
        <v>431</v>
      </c>
      <c r="G112" s="47">
        <v>2</v>
      </c>
      <c r="H112" s="47">
        <v>2</v>
      </c>
      <c r="I112" s="44" t="s">
        <v>179</v>
      </c>
      <c r="J112" s="44" t="s">
        <v>38</v>
      </c>
      <c r="K112" s="44">
        <v>2696</v>
      </c>
      <c r="L112" s="44">
        <v>0</v>
      </c>
      <c r="M112" s="41">
        <v>2696</v>
      </c>
      <c r="N112" s="47" t="s">
        <v>8</v>
      </c>
      <c r="W112" t="s">
        <v>428</v>
      </c>
      <c r="X112" s="47" t="s">
        <v>444</v>
      </c>
      <c r="Y112" s="59">
        <f>AVERAGE($Y$51:$Y$52)</f>
        <v>2903.5</v>
      </c>
      <c r="Z112" s="59">
        <f>AVERAGE(Z53:Z54)</f>
        <v>2850.5</v>
      </c>
      <c r="AA112" s="59"/>
      <c r="AC112" s="41" t="s">
        <v>428</v>
      </c>
      <c r="AD112" s="47" t="s">
        <v>444</v>
      </c>
      <c r="AE112" s="59">
        <f>STDEV($Y$51:$Y$52)/SQRT(2)</f>
        <v>438.5</v>
      </c>
      <c r="AF112" s="59">
        <f>STDEV($Z$53:$Z$54)/SQRT(2)</f>
        <v>563.49999999999989</v>
      </c>
    </row>
    <row r="113" spans="1:33" x14ac:dyDescent="0.2">
      <c r="A113" s="44" t="s">
        <v>77</v>
      </c>
      <c r="B113" s="47">
        <v>8</v>
      </c>
      <c r="C113" s="47" t="s">
        <v>8</v>
      </c>
      <c r="D113" s="47">
        <v>550</v>
      </c>
      <c r="E113" s="47">
        <v>14</v>
      </c>
      <c r="F113" s="47" t="s">
        <v>431</v>
      </c>
      <c r="G113" s="47">
        <v>3</v>
      </c>
      <c r="H113" s="47">
        <v>1</v>
      </c>
      <c r="I113" s="44" t="s">
        <v>38</v>
      </c>
      <c r="J113" s="44" t="s">
        <v>180</v>
      </c>
      <c r="K113" s="44">
        <v>0</v>
      </c>
      <c r="L113" s="44">
        <v>4151</v>
      </c>
      <c r="M113" s="41">
        <v>4151</v>
      </c>
      <c r="N113" s="47" t="s">
        <v>8</v>
      </c>
      <c r="X113" s="47" t="s">
        <v>443</v>
      </c>
      <c r="Y113" s="59">
        <f>AVERAGE($Y$55:$Y$56)</f>
        <v>3388</v>
      </c>
      <c r="Z113" s="59">
        <f>AVERAGE(Z57:Z58)</f>
        <v>2722</v>
      </c>
      <c r="AA113" s="59"/>
      <c r="AC113" s="41"/>
      <c r="AD113" s="47" t="s">
        <v>443</v>
      </c>
      <c r="AE113" s="59">
        <f>STDEV($Y$55:$Y$56)/SQRT(2)</f>
        <v>280</v>
      </c>
      <c r="AF113" s="59">
        <f>STDEV($Z$57:$Z$58)/SQRT(2)</f>
        <v>261</v>
      </c>
    </row>
    <row r="114" spans="1:33" x14ac:dyDescent="0.2">
      <c r="A114" s="44" t="s">
        <v>78</v>
      </c>
      <c r="B114" s="47">
        <v>8</v>
      </c>
      <c r="C114" s="47" t="s">
        <v>8</v>
      </c>
      <c r="D114" s="47">
        <v>551</v>
      </c>
      <c r="E114" s="47">
        <v>14</v>
      </c>
      <c r="F114" s="47" t="s">
        <v>431</v>
      </c>
      <c r="G114" s="47">
        <v>3</v>
      </c>
      <c r="H114" s="47">
        <v>2</v>
      </c>
      <c r="I114" s="44" t="s">
        <v>180</v>
      </c>
      <c r="J114" s="44" t="s">
        <v>38</v>
      </c>
      <c r="K114" s="44">
        <v>2614</v>
      </c>
      <c r="L114" s="44">
        <v>0</v>
      </c>
      <c r="M114" s="41">
        <v>2614</v>
      </c>
      <c r="N114" s="47" t="s">
        <v>8</v>
      </c>
      <c r="X114" s="41"/>
      <c r="Y114" s="59"/>
      <c r="Z114" s="59"/>
      <c r="AA114" s="59"/>
      <c r="AC114" s="41"/>
      <c r="AD114" s="41"/>
      <c r="AE114" s="59"/>
      <c r="AF114" s="59"/>
    </row>
    <row r="115" spans="1:33" x14ac:dyDescent="0.2">
      <c r="A115" s="44" t="s">
        <v>71</v>
      </c>
      <c r="B115" s="47">
        <v>5</v>
      </c>
      <c r="C115" s="47" t="s">
        <v>6</v>
      </c>
      <c r="D115" s="47">
        <v>729</v>
      </c>
      <c r="E115" s="47">
        <v>15</v>
      </c>
      <c r="F115" s="47" t="s">
        <v>426</v>
      </c>
      <c r="G115" s="47">
        <v>1</v>
      </c>
      <c r="H115" s="47">
        <v>1</v>
      </c>
      <c r="I115" s="44" t="s">
        <v>177</v>
      </c>
      <c r="J115" s="44" t="s">
        <v>179</v>
      </c>
      <c r="K115" s="44">
        <v>1424</v>
      </c>
      <c r="L115" s="44">
        <v>779</v>
      </c>
      <c r="M115" s="41">
        <v>2203</v>
      </c>
      <c r="N115" s="47" t="s">
        <v>6</v>
      </c>
      <c r="W115" t="s">
        <v>429</v>
      </c>
      <c r="X115" s="47" t="s">
        <v>444</v>
      </c>
      <c r="Y115" s="59">
        <f>AVERAGE($Y$61:$Y$62)</f>
        <v>2494</v>
      </c>
      <c r="Z115" s="59">
        <f>AVERAGE(Z59:Z60)</f>
        <v>2869.5</v>
      </c>
      <c r="AA115" s="59"/>
      <c r="AC115" s="41" t="s">
        <v>429</v>
      </c>
      <c r="AD115" s="47" t="s">
        <v>444</v>
      </c>
      <c r="AE115" s="59">
        <f>STDEV($Y$61:$Y$62)/SQRT(2)</f>
        <v>70</v>
      </c>
      <c r="AF115" s="59">
        <f>STDEV($Z$59:$Z$60)/SQRT(2)</f>
        <v>584.49999999999989</v>
      </c>
    </row>
    <row r="116" spans="1:33" x14ac:dyDescent="0.2">
      <c r="A116" s="44" t="s">
        <v>72</v>
      </c>
      <c r="B116" s="47">
        <v>5</v>
      </c>
      <c r="C116" s="47" t="s">
        <v>6</v>
      </c>
      <c r="D116" s="47">
        <v>552</v>
      </c>
      <c r="E116" s="47">
        <v>15</v>
      </c>
      <c r="F116" s="47" t="s">
        <v>426</v>
      </c>
      <c r="G116" s="47">
        <v>1</v>
      </c>
      <c r="H116" s="47">
        <v>2</v>
      </c>
      <c r="I116" s="44" t="s">
        <v>179</v>
      </c>
      <c r="J116" s="44" t="s">
        <v>177</v>
      </c>
      <c r="K116" s="44">
        <v>1091</v>
      </c>
      <c r="L116" s="44">
        <v>418</v>
      </c>
      <c r="M116" s="41">
        <v>1509</v>
      </c>
      <c r="N116" s="47" t="s">
        <v>6</v>
      </c>
      <c r="X116" s="47" t="s">
        <v>443</v>
      </c>
      <c r="Y116" s="59">
        <f>AVERAGE($Y$65:$Y$66)</f>
        <v>2232.5</v>
      </c>
      <c r="Z116" s="59">
        <f>AVERAGE(Z63:Z64)</f>
        <v>2232</v>
      </c>
      <c r="AA116" s="59"/>
      <c r="AC116" s="41"/>
      <c r="AD116" s="47" t="s">
        <v>443</v>
      </c>
      <c r="AE116" s="59">
        <f>STDEV($Y$65:$Y$66)/SQRT(2)</f>
        <v>745.49999999999989</v>
      </c>
      <c r="AF116" s="59">
        <f>STDEV($Z$63:$Z$64)/SQRT(2)</f>
        <v>248.99999999999997</v>
      </c>
    </row>
    <row r="117" spans="1:33" x14ac:dyDescent="0.2">
      <c r="A117" s="44" t="s">
        <v>73</v>
      </c>
      <c r="B117" s="47">
        <v>6</v>
      </c>
      <c r="C117" s="47" t="s">
        <v>6</v>
      </c>
      <c r="D117" s="47">
        <v>540</v>
      </c>
      <c r="E117" s="47">
        <v>15</v>
      </c>
      <c r="F117" s="47" t="s">
        <v>426</v>
      </c>
      <c r="G117" s="47">
        <v>3</v>
      </c>
      <c r="H117" s="47">
        <v>1</v>
      </c>
      <c r="I117" s="44" t="s">
        <v>178</v>
      </c>
      <c r="J117" s="44" t="s">
        <v>180</v>
      </c>
      <c r="K117" s="44">
        <v>1238</v>
      </c>
      <c r="L117" s="44">
        <v>868</v>
      </c>
      <c r="M117" s="41">
        <v>2106</v>
      </c>
      <c r="N117" s="47" t="s">
        <v>6</v>
      </c>
      <c r="Y117" s="59"/>
      <c r="Z117" s="59"/>
      <c r="AA117" s="59"/>
      <c r="AC117" s="41"/>
      <c r="AD117" s="41"/>
      <c r="AE117" s="59"/>
      <c r="AF117" s="59"/>
    </row>
    <row r="118" spans="1:33" x14ac:dyDescent="0.2">
      <c r="A118" s="44" t="s">
        <v>74</v>
      </c>
      <c r="B118" s="47">
        <v>6</v>
      </c>
      <c r="C118" s="47" t="s">
        <v>6</v>
      </c>
      <c r="D118" s="47">
        <v>529</v>
      </c>
      <c r="E118" s="47">
        <v>15</v>
      </c>
      <c r="F118" s="47" t="s">
        <v>426</v>
      </c>
      <c r="G118" s="47">
        <v>3</v>
      </c>
      <c r="H118" s="47">
        <v>2</v>
      </c>
      <c r="I118" s="44" t="s">
        <v>180</v>
      </c>
      <c r="J118" s="44" t="s">
        <v>178</v>
      </c>
      <c r="K118" s="44">
        <v>1205</v>
      </c>
      <c r="L118" s="44">
        <v>773</v>
      </c>
      <c r="M118" s="41">
        <v>1978</v>
      </c>
      <c r="N118" s="47" t="s">
        <v>6</v>
      </c>
      <c r="W118" t="s">
        <v>430</v>
      </c>
      <c r="X118" s="47" t="s">
        <v>444</v>
      </c>
      <c r="Y118" s="59">
        <f>AVERAGE($Y$67:$Y$68)</f>
        <v>2857.5</v>
      </c>
      <c r="Z118" s="59">
        <f>AVERAGE(Z69:Z70)</f>
        <v>2775.5</v>
      </c>
      <c r="AA118" s="59"/>
      <c r="AC118" s="41" t="s">
        <v>430</v>
      </c>
      <c r="AD118" s="47" t="s">
        <v>444</v>
      </c>
      <c r="AE118" s="59">
        <f>STDEV($Y$67:$Y$68)/SQRT(2)</f>
        <v>1106.5</v>
      </c>
      <c r="AF118" s="59">
        <f>STDEV($Z$69:$Z$70)/SQRT(2)</f>
        <v>249.5</v>
      </c>
    </row>
    <row r="119" spans="1:33" x14ac:dyDescent="0.2">
      <c r="A119" s="44" t="s">
        <v>75</v>
      </c>
      <c r="B119" s="47">
        <v>7</v>
      </c>
      <c r="C119" s="47" t="s">
        <v>8</v>
      </c>
      <c r="D119" s="47">
        <v>588</v>
      </c>
      <c r="E119" s="47">
        <v>15</v>
      </c>
      <c r="F119" s="47" t="s">
        <v>426</v>
      </c>
      <c r="G119" s="47">
        <v>2</v>
      </c>
      <c r="H119" s="47">
        <v>1</v>
      </c>
      <c r="I119" s="44" t="s">
        <v>177</v>
      </c>
      <c r="J119" s="44" t="s">
        <v>179</v>
      </c>
      <c r="K119" s="44">
        <v>1388</v>
      </c>
      <c r="L119" s="44">
        <v>703</v>
      </c>
      <c r="M119" s="41">
        <v>2091</v>
      </c>
      <c r="N119" s="47" t="s">
        <v>8</v>
      </c>
      <c r="X119" s="47" t="s">
        <v>443</v>
      </c>
      <c r="Y119" s="59">
        <f>AVERAGE($Y$71:$Y$72)</f>
        <v>3104.5</v>
      </c>
      <c r="Z119" s="59">
        <f>AVERAGE(Z73:Z74)</f>
        <v>2433</v>
      </c>
      <c r="AA119" s="59"/>
      <c r="AC119" s="41"/>
      <c r="AD119" s="47" t="s">
        <v>443</v>
      </c>
      <c r="AE119" s="59">
        <f>STDEV($Y$71:$Y$72)/SQRT(2)</f>
        <v>192.49999999999997</v>
      </c>
      <c r="AF119" s="59">
        <f>STDEV($Z$73:$Z$74)/SQRT(2)</f>
        <v>467.99999999999994</v>
      </c>
    </row>
    <row r="120" spans="1:33" x14ac:dyDescent="0.2">
      <c r="A120" s="44" t="s">
        <v>76</v>
      </c>
      <c r="B120" s="47">
        <v>7</v>
      </c>
      <c r="C120" s="47" t="s">
        <v>8</v>
      </c>
      <c r="D120" s="47">
        <v>557</v>
      </c>
      <c r="E120" s="47">
        <v>15</v>
      </c>
      <c r="F120" s="47" t="s">
        <v>426</v>
      </c>
      <c r="G120" s="47">
        <v>2</v>
      </c>
      <c r="H120" s="47">
        <v>2</v>
      </c>
      <c r="I120" s="44" t="s">
        <v>179</v>
      </c>
      <c r="J120" s="44" t="s">
        <v>177</v>
      </c>
      <c r="K120" s="44">
        <v>677</v>
      </c>
      <c r="L120" s="44">
        <v>1352</v>
      </c>
      <c r="M120" s="41">
        <v>2029</v>
      </c>
      <c r="N120" s="47" t="s">
        <v>8</v>
      </c>
      <c r="X120" s="41"/>
      <c r="Y120" s="59"/>
      <c r="Z120" s="59"/>
      <c r="AA120" s="59"/>
      <c r="AC120" s="41"/>
      <c r="AD120" s="41"/>
      <c r="AE120" s="59"/>
      <c r="AF120" s="59"/>
    </row>
    <row r="121" spans="1:33" x14ac:dyDescent="0.2">
      <c r="A121" s="44" t="s">
        <v>77</v>
      </c>
      <c r="B121" s="47">
        <v>8</v>
      </c>
      <c r="C121" s="47" t="s">
        <v>8</v>
      </c>
      <c r="D121" s="47">
        <v>547</v>
      </c>
      <c r="E121" s="47">
        <v>15</v>
      </c>
      <c r="F121" s="47" t="s">
        <v>426</v>
      </c>
      <c r="G121" s="47">
        <v>4</v>
      </c>
      <c r="H121" s="47">
        <v>1</v>
      </c>
      <c r="I121" s="44" t="s">
        <v>178</v>
      </c>
      <c r="J121" s="44" t="s">
        <v>180</v>
      </c>
      <c r="K121" s="44">
        <v>842</v>
      </c>
      <c r="L121" s="44">
        <v>1289</v>
      </c>
      <c r="M121" s="41">
        <v>2131</v>
      </c>
      <c r="N121" s="47" t="s">
        <v>8</v>
      </c>
      <c r="W121" t="s">
        <v>431</v>
      </c>
      <c r="X121" s="47" t="s">
        <v>444</v>
      </c>
      <c r="Y121" s="59">
        <f>AVERAGE($Y$77:$Y$78)</f>
        <v>1487</v>
      </c>
      <c r="Z121" s="59">
        <f>AVERAGE(Z75:Z76)</f>
        <v>2566</v>
      </c>
      <c r="AA121" s="59"/>
      <c r="AC121" s="41" t="s">
        <v>431</v>
      </c>
      <c r="AD121" s="47" t="s">
        <v>444</v>
      </c>
      <c r="AE121" s="59">
        <f>STDEV($Y$77:$Y$78)/SQRT(2)</f>
        <v>276.99999999999994</v>
      </c>
      <c r="AF121" s="59">
        <f>STDEV($Z$75:$Z$76)/SQRT(2)</f>
        <v>878</v>
      </c>
    </row>
    <row r="122" spans="1:33" x14ac:dyDescent="0.2">
      <c r="A122" s="44" t="s">
        <v>78</v>
      </c>
      <c r="B122" s="47">
        <v>8</v>
      </c>
      <c r="C122" s="47" t="s">
        <v>8</v>
      </c>
      <c r="D122" s="47">
        <v>548</v>
      </c>
      <c r="E122" s="47">
        <v>15</v>
      </c>
      <c r="F122" s="47" t="s">
        <v>426</v>
      </c>
      <c r="G122" s="47">
        <v>4</v>
      </c>
      <c r="H122" s="47">
        <v>2</v>
      </c>
      <c r="I122" s="44" t="s">
        <v>180</v>
      </c>
      <c r="J122" s="44" t="s">
        <v>178</v>
      </c>
      <c r="K122" s="44">
        <v>1039</v>
      </c>
      <c r="L122" s="44">
        <v>973</v>
      </c>
      <c r="M122" s="41">
        <v>2012</v>
      </c>
      <c r="N122" s="47" t="s">
        <v>8</v>
      </c>
      <c r="X122" s="47" t="s">
        <v>443</v>
      </c>
      <c r="Y122" s="59">
        <f>AVERAGE($Y$81:$Y$82)</f>
        <v>3382.5</v>
      </c>
      <c r="Z122" s="59">
        <f>AVERAGE(Z79:Z80)</f>
        <v>2648</v>
      </c>
      <c r="AA122" s="59"/>
      <c r="AC122" s="41"/>
      <c r="AD122" s="47" t="s">
        <v>443</v>
      </c>
      <c r="AE122" s="59">
        <f>STDEV($Y$81:$Y$82)/SQRT(2)</f>
        <v>768.5</v>
      </c>
      <c r="AF122" s="59">
        <f>STDEV($Z$79:$Z$80)/SQRT(2)</f>
        <v>47.999999999999993</v>
      </c>
    </row>
    <row r="123" spans="1:33" x14ac:dyDescent="0.2">
      <c r="Y123" s="59"/>
      <c r="Z123" s="59"/>
      <c r="AA123" s="59"/>
      <c r="AC123" s="41"/>
      <c r="AD123" s="41"/>
      <c r="AE123" s="59"/>
      <c r="AF123" s="59"/>
    </row>
    <row r="124" spans="1:33" x14ac:dyDescent="0.2">
      <c r="W124" t="s">
        <v>426</v>
      </c>
      <c r="X124" s="47" t="s">
        <v>444</v>
      </c>
      <c r="Y124" s="59">
        <f>AVERAGE($Y$83:$Y$86)</f>
        <v>978.75</v>
      </c>
      <c r="Z124" s="59">
        <f>AVERAGE(Z83:Z86)</f>
        <v>970.25</v>
      </c>
      <c r="AA124" s="59">
        <f>AVERAGE(AA83:AA86)</f>
        <v>0.48618822057036282</v>
      </c>
      <c r="AC124" s="41" t="s">
        <v>426</v>
      </c>
      <c r="AD124" s="47" t="s">
        <v>444</v>
      </c>
      <c r="AE124" s="59">
        <f>STDEV($Y$83:$Y$86)/SQRT(4)</f>
        <v>219.11616972129951</v>
      </c>
      <c r="AF124" s="59">
        <f>STDEV(Z83:Z86)/SQRT(4)</f>
        <v>116.10151807793041</v>
      </c>
      <c r="AG124" s="59">
        <f>STDEV(AA83:AA86)/SQRT(4)</f>
        <v>8.6619761195588243E-2</v>
      </c>
    </row>
    <row r="125" spans="1:33" x14ac:dyDescent="0.2">
      <c r="X125" s="47" t="s">
        <v>443</v>
      </c>
      <c r="Y125" s="59">
        <f>AVERAGE($Y$87:$Y$90)</f>
        <v>1267</v>
      </c>
      <c r="Z125" s="59">
        <f>AVERAGE(Z87:Z90)</f>
        <v>798.75</v>
      </c>
      <c r="AA125" s="59">
        <f>AVERAGE(AA87:AA90)</f>
        <v>0.61285431302984372</v>
      </c>
      <c r="AC125" s="41"/>
      <c r="AD125" s="47" t="s">
        <v>443</v>
      </c>
      <c r="AE125" s="59">
        <f>STDEV($Y$87:$Y$90)/SQRT(4)</f>
        <v>78.705145956284198</v>
      </c>
      <c r="AF125" s="59">
        <f>STDEV(Z87:Z90)/SQRT(4)</f>
        <v>68.449951302636677</v>
      </c>
      <c r="AG125" s="59">
        <f>STDEV(AA87:AA90)/SQRT(4)</f>
        <v>3.5145421210661436E-2</v>
      </c>
    </row>
  </sheetData>
  <sortState ref="Q3:Z90">
    <sortCondition ref="U3:U90"/>
    <sortCondition ref="Q3:Q90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M29" sqref="M29"/>
    </sheetView>
  </sheetViews>
  <sheetFormatPr defaultColWidth="14.42578125" defaultRowHeight="15.75" customHeight="1" x14ac:dyDescent="0.2"/>
  <cols>
    <col min="2" max="2" width="22.85546875" bestFit="1" customWidth="1"/>
    <col min="3" max="4" width="9.42578125" customWidth="1"/>
    <col min="5" max="5" width="9.42578125" style="23" customWidth="1"/>
    <col min="6" max="6" width="9.42578125" customWidth="1"/>
    <col min="7" max="7" width="9.5703125" customWidth="1"/>
    <col min="8" max="8" width="10" customWidth="1"/>
    <col min="9" max="17" width="10.5703125" customWidth="1"/>
    <col min="18" max="20" width="10.28515625" customWidth="1"/>
  </cols>
  <sheetData>
    <row r="1" spans="1:21" ht="15.75" customHeight="1" x14ac:dyDescent="0.2">
      <c r="A1" s="2" t="s">
        <v>13</v>
      </c>
      <c r="B1" s="22" t="s">
        <v>68</v>
      </c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5.75" customHeight="1" x14ac:dyDescent="0.2">
      <c r="A2" s="2" t="s">
        <v>14</v>
      </c>
      <c r="B2" s="22" t="s">
        <v>415</v>
      </c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15.75" customHeight="1" x14ac:dyDescent="0.2">
      <c r="A3" s="2" t="s">
        <v>15</v>
      </c>
      <c r="B3" s="6" t="s">
        <v>16</v>
      </c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5.75" customHeight="1" x14ac:dyDescent="0.2">
      <c r="A4" s="2" t="s">
        <v>17</v>
      </c>
      <c r="B4" s="7">
        <v>43024</v>
      </c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ht="15.75" customHeight="1" x14ac:dyDescent="0.2">
      <c r="A5" s="2" t="s">
        <v>18</v>
      </c>
      <c r="B5" s="6" t="s">
        <v>100</v>
      </c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15.75" customHeight="1" x14ac:dyDescent="0.2">
      <c r="B6" s="3" t="s">
        <v>11</v>
      </c>
      <c r="C6" s="3" t="s">
        <v>1</v>
      </c>
      <c r="D6" s="3" t="s">
        <v>19</v>
      </c>
      <c r="E6" s="3" t="s">
        <v>112</v>
      </c>
      <c r="F6" s="3" t="s">
        <v>4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  <c r="P6" s="2" t="s">
        <v>29</v>
      </c>
      <c r="Q6" s="2" t="s">
        <v>30</v>
      </c>
      <c r="R6" s="2" t="s">
        <v>31</v>
      </c>
      <c r="S6" s="2" t="s">
        <v>32</v>
      </c>
      <c r="T6" s="2" t="s">
        <v>33</v>
      </c>
      <c r="U6" s="2" t="s">
        <v>14</v>
      </c>
    </row>
    <row r="7" spans="1:21" ht="15.75" customHeight="1" x14ac:dyDescent="0.2">
      <c r="A7" s="10" t="s">
        <v>71</v>
      </c>
      <c r="B7" s="3">
        <v>1</v>
      </c>
      <c r="C7" s="25" t="s">
        <v>8</v>
      </c>
      <c r="D7" s="3">
        <v>620</v>
      </c>
      <c r="E7" s="3">
        <v>1</v>
      </c>
      <c r="F7" s="3">
        <v>1</v>
      </c>
      <c r="G7" s="2" t="s">
        <v>34</v>
      </c>
      <c r="H7" s="2" t="s">
        <v>34</v>
      </c>
      <c r="I7" s="2">
        <v>534</v>
      </c>
      <c r="J7" s="2">
        <v>213</v>
      </c>
      <c r="K7" s="2">
        <v>192</v>
      </c>
      <c r="L7" s="2">
        <v>189</v>
      </c>
      <c r="M7">
        <f t="shared" ref="M7:M14" si="0">K7-L7</f>
        <v>3</v>
      </c>
      <c r="N7" s="2">
        <v>187</v>
      </c>
      <c r="O7" s="2">
        <v>185</v>
      </c>
      <c r="P7">
        <f t="shared" ref="P7:P14" si="1">N7-O7</f>
        <v>2</v>
      </c>
      <c r="Q7">
        <f t="shared" ref="Q7:Q14" si="2">I7+J7</f>
        <v>747</v>
      </c>
      <c r="R7">
        <f t="shared" ref="R7:R14" si="3">M7+P7</f>
        <v>5</v>
      </c>
      <c r="S7" s="8">
        <f t="shared" ref="S7:S14" si="4">I7/M7</f>
        <v>178</v>
      </c>
      <c r="T7" s="8">
        <f t="shared" ref="T7:T14" si="5">J7/P7</f>
        <v>106.5</v>
      </c>
    </row>
    <row r="8" spans="1:21" ht="15.75" customHeight="1" x14ac:dyDescent="0.2">
      <c r="A8" s="10" t="s">
        <v>72</v>
      </c>
      <c r="B8" s="3">
        <v>1</v>
      </c>
      <c r="C8" s="25" t="s">
        <v>8</v>
      </c>
      <c r="D8" s="3">
        <v>519</v>
      </c>
      <c r="E8" s="3">
        <v>1</v>
      </c>
      <c r="F8" s="3">
        <v>2</v>
      </c>
      <c r="G8" s="2" t="s">
        <v>34</v>
      </c>
      <c r="H8" s="2" t="s">
        <v>34</v>
      </c>
      <c r="I8" s="2">
        <v>304</v>
      </c>
      <c r="J8" s="2">
        <v>856</v>
      </c>
      <c r="K8" s="2">
        <v>194</v>
      </c>
      <c r="L8" s="2">
        <v>192</v>
      </c>
      <c r="M8">
        <f t="shared" si="0"/>
        <v>2</v>
      </c>
      <c r="N8" s="2">
        <v>192</v>
      </c>
      <c r="O8" s="2">
        <v>186</v>
      </c>
      <c r="P8">
        <f t="shared" si="1"/>
        <v>6</v>
      </c>
      <c r="Q8">
        <f t="shared" si="2"/>
        <v>1160</v>
      </c>
      <c r="R8">
        <f t="shared" si="3"/>
        <v>8</v>
      </c>
      <c r="S8" s="8">
        <f t="shared" si="4"/>
        <v>152</v>
      </c>
      <c r="T8" s="8">
        <f t="shared" si="5"/>
        <v>142.66666666666666</v>
      </c>
      <c r="U8" s="2"/>
    </row>
    <row r="9" spans="1:21" ht="15.75" customHeight="1" x14ac:dyDescent="0.2">
      <c r="A9" s="10" t="s">
        <v>73</v>
      </c>
      <c r="B9" s="3">
        <v>2</v>
      </c>
      <c r="C9" s="25" t="s">
        <v>8</v>
      </c>
      <c r="D9" s="3">
        <v>515</v>
      </c>
      <c r="E9" s="3">
        <v>3</v>
      </c>
      <c r="F9" s="3">
        <v>1</v>
      </c>
      <c r="G9" s="2" t="s">
        <v>34</v>
      </c>
      <c r="H9" s="2" t="s">
        <v>34</v>
      </c>
      <c r="I9" s="2">
        <v>362</v>
      </c>
      <c r="J9" s="2">
        <v>1</v>
      </c>
      <c r="K9" s="2"/>
      <c r="L9" s="2">
        <v>181</v>
      </c>
      <c r="N9" s="2"/>
      <c r="O9" s="2">
        <v>180</v>
      </c>
      <c r="Q9">
        <f t="shared" si="2"/>
        <v>363</v>
      </c>
      <c r="R9">
        <f t="shared" si="3"/>
        <v>0</v>
      </c>
      <c r="S9" s="8" t="e">
        <f t="shared" si="4"/>
        <v>#DIV/0!</v>
      </c>
      <c r="T9" s="8" t="e">
        <f t="shared" si="5"/>
        <v>#DIV/0!</v>
      </c>
    </row>
    <row r="10" spans="1:21" ht="15.75" customHeight="1" x14ac:dyDescent="0.2">
      <c r="A10" s="10" t="s">
        <v>74</v>
      </c>
      <c r="B10" s="3">
        <v>2</v>
      </c>
      <c r="C10" s="3" t="s">
        <v>8</v>
      </c>
      <c r="D10" s="3">
        <v>505</v>
      </c>
      <c r="E10" s="3">
        <v>3</v>
      </c>
      <c r="F10" s="3">
        <v>2</v>
      </c>
      <c r="G10" s="2" t="s">
        <v>34</v>
      </c>
      <c r="H10" s="2" t="s">
        <v>34</v>
      </c>
      <c r="I10" s="2">
        <v>181</v>
      </c>
      <c r="J10" s="2">
        <v>540</v>
      </c>
      <c r="K10" s="2">
        <v>192</v>
      </c>
      <c r="L10" s="2">
        <v>189</v>
      </c>
      <c r="M10">
        <f t="shared" si="0"/>
        <v>3</v>
      </c>
      <c r="N10" s="2"/>
      <c r="O10" s="2">
        <v>180</v>
      </c>
      <c r="Q10">
        <f t="shared" si="2"/>
        <v>721</v>
      </c>
      <c r="R10">
        <f t="shared" si="3"/>
        <v>3</v>
      </c>
      <c r="S10" s="8">
        <f t="shared" si="4"/>
        <v>60.333333333333336</v>
      </c>
      <c r="T10" s="8" t="e">
        <f t="shared" si="5"/>
        <v>#DIV/0!</v>
      </c>
    </row>
    <row r="11" spans="1:21" ht="15.75" customHeight="1" x14ac:dyDescent="0.2">
      <c r="A11" s="10" t="s">
        <v>75</v>
      </c>
      <c r="B11" s="3">
        <v>3</v>
      </c>
      <c r="C11" s="25" t="s">
        <v>6</v>
      </c>
      <c r="D11" s="3">
        <v>517</v>
      </c>
      <c r="E11" s="3">
        <v>2</v>
      </c>
      <c r="F11" s="3">
        <v>1</v>
      </c>
      <c r="G11" s="2" t="s">
        <v>34</v>
      </c>
      <c r="H11" s="2" t="s">
        <v>34</v>
      </c>
      <c r="I11" s="2">
        <v>436</v>
      </c>
      <c r="J11" s="2">
        <v>20</v>
      </c>
      <c r="K11" s="2">
        <v>189</v>
      </c>
      <c r="L11" s="2">
        <v>185</v>
      </c>
      <c r="M11">
        <f t="shared" si="0"/>
        <v>4</v>
      </c>
      <c r="N11" s="2">
        <v>185</v>
      </c>
      <c r="O11" s="2">
        <v>182</v>
      </c>
      <c r="P11">
        <f t="shared" si="1"/>
        <v>3</v>
      </c>
      <c r="Q11">
        <f t="shared" si="2"/>
        <v>456</v>
      </c>
      <c r="R11">
        <f t="shared" si="3"/>
        <v>7</v>
      </c>
      <c r="S11" s="8">
        <f t="shared" si="4"/>
        <v>109</v>
      </c>
      <c r="T11" s="8">
        <f t="shared" si="5"/>
        <v>6.666666666666667</v>
      </c>
    </row>
    <row r="12" spans="1:21" ht="15.75" customHeight="1" x14ac:dyDescent="0.2">
      <c r="A12" s="10" t="s">
        <v>76</v>
      </c>
      <c r="B12" s="3">
        <v>3</v>
      </c>
      <c r="C12" s="25" t="s">
        <v>6</v>
      </c>
      <c r="D12" s="3">
        <v>527</v>
      </c>
      <c r="E12" s="3">
        <v>2</v>
      </c>
      <c r="F12" s="3">
        <v>2</v>
      </c>
      <c r="G12" s="2" t="s">
        <v>34</v>
      </c>
      <c r="H12" s="2" t="s">
        <v>34</v>
      </c>
      <c r="I12" s="2">
        <v>0</v>
      </c>
      <c r="J12" s="2">
        <v>378</v>
      </c>
      <c r="K12" s="2">
        <v>192</v>
      </c>
      <c r="L12" s="2">
        <v>192</v>
      </c>
      <c r="M12">
        <f t="shared" si="0"/>
        <v>0</v>
      </c>
      <c r="N12" s="2">
        <v>186</v>
      </c>
      <c r="O12" s="2"/>
      <c r="Q12">
        <f t="shared" si="2"/>
        <v>378</v>
      </c>
      <c r="R12">
        <f t="shared" si="3"/>
        <v>0</v>
      </c>
      <c r="S12" s="8" t="e">
        <f t="shared" si="4"/>
        <v>#DIV/0!</v>
      </c>
      <c r="T12" s="8" t="e">
        <f t="shared" si="5"/>
        <v>#DIV/0!</v>
      </c>
      <c r="U12" t="s">
        <v>80</v>
      </c>
    </row>
    <row r="13" spans="1:21" ht="15.75" customHeight="1" x14ac:dyDescent="0.2">
      <c r="A13" s="10" t="s">
        <v>77</v>
      </c>
      <c r="B13" s="3">
        <v>4</v>
      </c>
      <c r="C13" s="3" t="s">
        <v>6</v>
      </c>
      <c r="D13" s="3">
        <v>504</v>
      </c>
      <c r="E13" s="3">
        <v>4</v>
      </c>
      <c r="F13" s="3">
        <v>1</v>
      </c>
      <c r="G13" s="2" t="s">
        <v>34</v>
      </c>
      <c r="H13" s="2" t="s">
        <v>34</v>
      </c>
      <c r="I13" s="2">
        <v>868</v>
      </c>
      <c r="J13" s="2">
        <v>44</v>
      </c>
      <c r="K13" s="2">
        <v>181</v>
      </c>
      <c r="L13" s="2">
        <v>175</v>
      </c>
      <c r="M13">
        <f t="shared" si="0"/>
        <v>6</v>
      </c>
      <c r="N13" s="2">
        <v>180</v>
      </c>
      <c r="O13" s="2">
        <v>178</v>
      </c>
      <c r="P13">
        <f t="shared" si="1"/>
        <v>2</v>
      </c>
      <c r="Q13">
        <f t="shared" si="2"/>
        <v>912</v>
      </c>
      <c r="R13">
        <f t="shared" si="3"/>
        <v>8</v>
      </c>
      <c r="S13" s="8">
        <f t="shared" si="4"/>
        <v>144.66666666666666</v>
      </c>
      <c r="T13" s="8">
        <f t="shared" si="5"/>
        <v>22</v>
      </c>
      <c r="U13" s="2"/>
    </row>
    <row r="14" spans="1:21" ht="15.75" customHeight="1" x14ac:dyDescent="0.2">
      <c r="A14" s="10" t="s">
        <v>78</v>
      </c>
      <c r="B14" s="3">
        <v>4</v>
      </c>
      <c r="C14" s="3" t="s">
        <v>6</v>
      </c>
      <c r="D14" s="3">
        <v>535</v>
      </c>
      <c r="E14" s="3">
        <v>4</v>
      </c>
      <c r="F14" s="3">
        <v>2</v>
      </c>
      <c r="G14" s="2" t="s">
        <v>34</v>
      </c>
      <c r="H14" s="2" t="s">
        <v>34</v>
      </c>
      <c r="I14" s="2">
        <v>367</v>
      </c>
      <c r="J14" s="2">
        <v>498</v>
      </c>
      <c r="K14" s="2">
        <v>189</v>
      </c>
      <c r="L14" s="2">
        <v>186</v>
      </c>
      <c r="M14">
        <f t="shared" si="0"/>
        <v>3</v>
      </c>
      <c r="N14" s="2">
        <v>180</v>
      </c>
      <c r="O14" s="2">
        <v>177</v>
      </c>
      <c r="P14">
        <f t="shared" si="1"/>
        <v>3</v>
      </c>
      <c r="Q14">
        <f t="shared" si="2"/>
        <v>865</v>
      </c>
      <c r="R14">
        <f t="shared" si="3"/>
        <v>6</v>
      </c>
      <c r="S14" s="8">
        <f t="shared" si="4"/>
        <v>122.33333333333333</v>
      </c>
      <c r="T14" s="8">
        <f t="shared" si="5"/>
        <v>166</v>
      </c>
    </row>
    <row r="15" spans="1:21" ht="15.75" customHeight="1" x14ac:dyDescent="0.2">
      <c r="A15" s="2"/>
      <c r="B15" s="3"/>
      <c r="C15" s="3"/>
      <c r="D15" s="3"/>
      <c r="E15" s="3"/>
      <c r="F15" s="3"/>
      <c r="G15" s="2"/>
      <c r="H15" s="2"/>
      <c r="I15" s="2"/>
      <c r="J15" s="2"/>
      <c r="K15" s="2"/>
      <c r="L15" s="2"/>
      <c r="N15" s="2"/>
      <c r="O15" s="2"/>
      <c r="S15" s="8"/>
      <c r="T15" s="8"/>
    </row>
    <row r="16" spans="1:21" ht="15.75" customHeight="1" x14ac:dyDescent="0.2">
      <c r="A16" s="2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N16" s="2"/>
      <c r="O16" s="2"/>
      <c r="S16" s="8"/>
      <c r="T16" s="8"/>
    </row>
    <row r="17" spans="1:20" ht="15.75" customHeight="1" x14ac:dyDescent="0.2">
      <c r="A17" s="2"/>
      <c r="B17" s="3"/>
      <c r="C17" s="3"/>
      <c r="D17" s="3"/>
      <c r="E17" s="3"/>
      <c r="F17" s="3"/>
      <c r="G17" s="2"/>
      <c r="H17" s="2"/>
      <c r="I17" s="2"/>
      <c r="J17" s="2"/>
      <c r="K17" s="2"/>
      <c r="L17" s="2"/>
      <c r="N17" s="2"/>
      <c r="O17" s="2"/>
      <c r="S17" s="8"/>
      <c r="T17" s="8"/>
    </row>
    <row r="18" spans="1:20" ht="15.75" customHeight="1" x14ac:dyDescent="0.2">
      <c r="A18" s="2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  <c r="N18" s="2"/>
      <c r="O18" s="2"/>
      <c r="S18" s="8"/>
      <c r="T18" s="8"/>
    </row>
    <row r="20" spans="1:20" ht="15.75" customHeight="1" x14ac:dyDescent="0.2">
      <c r="A20" s="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M29" sqref="M29"/>
    </sheetView>
  </sheetViews>
  <sheetFormatPr defaultColWidth="14.42578125" defaultRowHeight="15.75" customHeight="1" x14ac:dyDescent="0.2"/>
  <cols>
    <col min="1" max="1" width="14.42578125" style="23"/>
    <col min="2" max="2" width="22.85546875" style="23" bestFit="1" customWidth="1"/>
    <col min="3" max="6" width="9.42578125" style="23" customWidth="1"/>
    <col min="7" max="7" width="9.5703125" style="23" customWidth="1"/>
    <col min="8" max="8" width="10" style="23" customWidth="1"/>
    <col min="9" max="17" width="10.5703125" style="23" customWidth="1"/>
    <col min="18" max="20" width="10.28515625" style="23" customWidth="1"/>
    <col min="21" max="16384" width="14.42578125" style="23"/>
  </cols>
  <sheetData>
    <row r="1" spans="1:21" ht="15.75" customHeight="1" x14ac:dyDescent="0.2">
      <c r="A1" s="2" t="s">
        <v>13</v>
      </c>
      <c r="B1" s="22" t="s">
        <v>68</v>
      </c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5.75" customHeight="1" x14ac:dyDescent="0.2">
      <c r="A2" s="2" t="s">
        <v>14</v>
      </c>
      <c r="B2" s="22" t="s">
        <v>415</v>
      </c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15.75" customHeight="1" x14ac:dyDescent="0.2">
      <c r="A3" s="2" t="s">
        <v>15</v>
      </c>
      <c r="B3" s="6" t="s">
        <v>101</v>
      </c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5.75" customHeight="1" x14ac:dyDescent="0.2">
      <c r="A4" s="2" t="s">
        <v>17</v>
      </c>
      <c r="B4" s="7">
        <v>43025</v>
      </c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ht="15.75" customHeight="1" x14ac:dyDescent="0.2">
      <c r="A5" s="2" t="s">
        <v>18</v>
      </c>
      <c r="B5" s="6" t="s">
        <v>113</v>
      </c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15.75" customHeight="1" x14ac:dyDescent="0.2">
      <c r="B6" s="3" t="s">
        <v>11</v>
      </c>
      <c r="C6" s="3" t="s">
        <v>1</v>
      </c>
      <c r="D6" s="3" t="s">
        <v>19</v>
      </c>
      <c r="E6" s="3" t="s">
        <v>112</v>
      </c>
      <c r="F6" s="3" t="s">
        <v>4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  <c r="P6" s="2" t="s">
        <v>29</v>
      </c>
      <c r="Q6" s="2" t="s">
        <v>30</v>
      </c>
      <c r="R6" s="2" t="s">
        <v>31</v>
      </c>
      <c r="S6" s="2" t="s">
        <v>32</v>
      </c>
      <c r="T6" s="2" t="s">
        <v>33</v>
      </c>
      <c r="U6" s="2" t="s">
        <v>14</v>
      </c>
    </row>
    <row r="7" spans="1:21" ht="15.75" customHeight="1" x14ac:dyDescent="0.2">
      <c r="A7" s="10" t="s">
        <v>71</v>
      </c>
      <c r="B7" s="3">
        <v>1</v>
      </c>
      <c r="C7" s="25" t="s">
        <v>8</v>
      </c>
      <c r="D7" s="3">
        <v>624</v>
      </c>
      <c r="E7" s="3">
        <v>1</v>
      </c>
      <c r="F7" s="3">
        <v>1</v>
      </c>
      <c r="G7" s="2" t="s">
        <v>34</v>
      </c>
      <c r="H7" s="2" t="s">
        <v>34</v>
      </c>
      <c r="I7" s="30">
        <v>88</v>
      </c>
      <c r="J7" s="30">
        <v>127</v>
      </c>
      <c r="K7" s="2">
        <v>181</v>
      </c>
      <c r="L7" s="2">
        <v>180</v>
      </c>
      <c r="M7" s="23">
        <f t="shared" ref="M7:M14" si="0">K7-L7</f>
        <v>1</v>
      </c>
      <c r="N7" s="2">
        <v>188</v>
      </c>
      <c r="O7" s="2">
        <v>184</v>
      </c>
      <c r="P7" s="23">
        <f t="shared" ref="P7:P14" si="1">N7-O7</f>
        <v>4</v>
      </c>
      <c r="Q7" s="23">
        <f>I7+J7</f>
        <v>215</v>
      </c>
      <c r="R7" s="23">
        <f t="shared" ref="R7:R14" si="2">M7+P7</f>
        <v>5</v>
      </c>
      <c r="S7" s="8" t="e">
        <f>#REF!/M7</f>
        <v>#REF!</v>
      </c>
      <c r="T7" s="8" t="e">
        <f>#REF!/P7</f>
        <v>#REF!</v>
      </c>
    </row>
    <row r="8" spans="1:21" ht="15.75" customHeight="1" x14ac:dyDescent="0.2">
      <c r="A8" s="10" t="s">
        <v>72</v>
      </c>
      <c r="B8" s="3">
        <v>1</v>
      </c>
      <c r="C8" s="25" t="s">
        <v>8</v>
      </c>
      <c r="D8" s="3">
        <v>520</v>
      </c>
      <c r="E8" s="3">
        <v>1</v>
      </c>
      <c r="F8" s="3">
        <v>2</v>
      </c>
      <c r="G8" s="2" t="s">
        <v>34</v>
      </c>
      <c r="H8" s="2" t="s">
        <v>34</v>
      </c>
      <c r="I8" s="30">
        <v>432</v>
      </c>
      <c r="J8" s="30">
        <v>435</v>
      </c>
      <c r="K8" s="2">
        <v>194</v>
      </c>
      <c r="L8" s="2">
        <v>185</v>
      </c>
      <c r="M8" s="23">
        <f t="shared" si="0"/>
        <v>9</v>
      </c>
      <c r="N8" s="2">
        <v>193</v>
      </c>
      <c r="O8" s="2">
        <v>189</v>
      </c>
      <c r="P8" s="23">
        <f t="shared" si="1"/>
        <v>4</v>
      </c>
      <c r="Q8" s="23">
        <f t="shared" ref="Q8:Q14" si="3">I8+J8</f>
        <v>867</v>
      </c>
      <c r="R8" s="23">
        <f t="shared" si="2"/>
        <v>13</v>
      </c>
      <c r="S8" s="8" t="e">
        <f>#REF!/M8</f>
        <v>#REF!</v>
      </c>
      <c r="T8" s="8" t="e">
        <f>#REF!/P8</f>
        <v>#REF!</v>
      </c>
      <c r="U8" s="2" t="s">
        <v>102</v>
      </c>
    </row>
    <row r="9" spans="1:21" ht="15.75" customHeight="1" x14ac:dyDescent="0.2">
      <c r="A9" s="10" t="s">
        <v>73</v>
      </c>
      <c r="B9" s="3">
        <v>2</v>
      </c>
      <c r="C9" s="25" t="s">
        <v>8</v>
      </c>
      <c r="D9" s="3">
        <v>514</v>
      </c>
      <c r="E9" s="3">
        <v>2</v>
      </c>
      <c r="F9" s="3">
        <v>1</v>
      </c>
      <c r="G9" s="2" t="s">
        <v>34</v>
      </c>
      <c r="H9" s="2" t="s">
        <v>34</v>
      </c>
      <c r="I9" s="30">
        <v>356</v>
      </c>
      <c r="J9" s="30">
        <v>1449</v>
      </c>
      <c r="K9" s="2">
        <v>262</v>
      </c>
      <c r="L9" s="2">
        <v>259</v>
      </c>
      <c r="M9" s="23">
        <f t="shared" si="0"/>
        <v>3</v>
      </c>
      <c r="N9" s="2">
        <v>274</v>
      </c>
      <c r="O9" s="2">
        <v>264</v>
      </c>
      <c r="P9" s="23">
        <f t="shared" si="1"/>
        <v>10</v>
      </c>
      <c r="Q9" s="23">
        <f t="shared" si="3"/>
        <v>1805</v>
      </c>
      <c r="R9" s="23">
        <f t="shared" si="2"/>
        <v>13</v>
      </c>
      <c r="S9" s="8" t="e">
        <f>#REF!/M9</f>
        <v>#REF!</v>
      </c>
      <c r="T9" s="8" t="e">
        <f>#REF!/P9</f>
        <v>#REF!</v>
      </c>
    </row>
    <row r="10" spans="1:21" ht="15.75" customHeight="1" x14ac:dyDescent="0.2">
      <c r="A10" s="10" t="s">
        <v>74</v>
      </c>
      <c r="B10" s="3">
        <v>2</v>
      </c>
      <c r="C10" s="3" t="s">
        <v>8</v>
      </c>
      <c r="D10" s="3">
        <v>505</v>
      </c>
      <c r="E10" s="3">
        <v>2</v>
      </c>
      <c r="F10" s="3">
        <v>2</v>
      </c>
      <c r="G10" s="2" t="s">
        <v>34</v>
      </c>
      <c r="H10" s="2" t="s">
        <v>34</v>
      </c>
      <c r="I10" s="30">
        <v>1183</v>
      </c>
      <c r="J10" s="30">
        <v>734</v>
      </c>
      <c r="K10" s="2">
        <v>298</v>
      </c>
      <c r="L10" s="2">
        <v>292</v>
      </c>
      <c r="M10" s="23">
        <f t="shared" si="0"/>
        <v>6</v>
      </c>
      <c r="N10" s="2">
        <v>265</v>
      </c>
      <c r="O10" s="2">
        <v>260</v>
      </c>
      <c r="P10" s="23">
        <f t="shared" si="1"/>
        <v>5</v>
      </c>
      <c r="Q10" s="23">
        <f t="shared" si="3"/>
        <v>1917</v>
      </c>
      <c r="R10" s="23">
        <f t="shared" si="2"/>
        <v>11</v>
      </c>
      <c r="S10" s="8" t="e">
        <f>#REF!/M10</f>
        <v>#REF!</v>
      </c>
      <c r="T10" s="8" t="e">
        <f>#REF!/P10</f>
        <v>#REF!</v>
      </c>
    </row>
    <row r="11" spans="1:21" ht="15.75" customHeight="1" x14ac:dyDescent="0.2">
      <c r="A11" s="10" t="s">
        <v>75</v>
      </c>
      <c r="B11" s="3">
        <v>3</v>
      </c>
      <c r="C11" s="25" t="s">
        <v>6</v>
      </c>
      <c r="D11" s="3">
        <v>515</v>
      </c>
      <c r="E11" s="3">
        <v>3</v>
      </c>
      <c r="F11" s="3">
        <v>1</v>
      </c>
      <c r="G11" s="2" t="s">
        <v>34</v>
      </c>
      <c r="H11" s="2" t="s">
        <v>34</v>
      </c>
      <c r="I11" s="30">
        <v>413</v>
      </c>
      <c r="J11" s="30">
        <v>118</v>
      </c>
      <c r="K11" s="2">
        <v>259</v>
      </c>
      <c r="L11" s="2">
        <v>255</v>
      </c>
      <c r="M11" s="23">
        <f t="shared" si="0"/>
        <v>4</v>
      </c>
      <c r="N11" s="2">
        <v>264</v>
      </c>
      <c r="O11" s="2">
        <v>262</v>
      </c>
      <c r="P11" s="23">
        <f t="shared" si="1"/>
        <v>2</v>
      </c>
      <c r="Q11" s="23">
        <f t="shared" si="3"/>
        <v>531</v>
      </c>
      <c r="R11" s="23">
        <f t="shared" si="2"/>
        <v>6</v>
      </c>
      <c r="S11" s="8" t="e">
        <f>#REF!/M11</f>
        <v>#REF!</v>
      </c>
      <c r="T11" s="8" t="e">
        <f>#REF!/P11</f>
        <v>#REF!</v>
      </c>
      <c r="U11" s="23" t="s">
        <v>114</v>
      </c>
    </row>
    <row r="12" spans="1:21" ht="15.75" customHeight="1" x14ac:dyDescent="0.2">
      <c r="A12" s="10" t="s">
        <v>76</v>
      </c>
      <c r="B12" s="3">
        <v>3</v>
      </c>
      <c r="C12" s="25" t="s">
        <v>6</v>
      </c>
      <c r="D12" s="3">
        <v>523</v>
      </c>
      <c r="E12" s="3">
        <v>3</v>
      </c>
      <c r="F12" s="3">
        <v>2</v>
      </c>
      <c r="G12" s="2" t="s">
        <v>34</v>
      </c>
      <c r="H12" s="2" t="s">
        <v>34</v>
      </c>
      <c r="I12" s="30">
        <v>818</v>
      </c>
      <c r="J12" s="30">
        <v>571</v>
      </c>
      <c r="K12" s="2">
        <v>292</v>
      </c>
      <c r="L12" s="2">
        <v>288</v>
      </c>
      <c r="M12" s="23">
        <f t="shared" si="0"/>
        <v>4</v>
      </c>
      <c r="N12" s="2">
        <v>260</v>
      </c>
      <c r="O12" s="2">
        <v>257</v>
      </c>
      <c r="P12" s="23">
        <f t="shared" si="1"/>
        <v>3</v>
      </c>
      <c r="Q12" s="23">
        <f t="shared" si="3"/>
        <v>1389</v>
      </c>
      <c r="R12" s="23">
        <f t="shared" si="2"/>
        <v>7</v>
      </c>
      <c r="S12" s="8" t="e">
        <f>#REF!/M12</f>
        <v>#REF!</v>
      </c>
      <c r="T12" s="8" t="e">
        <f>#REF!/P12</f>
        <v>#REF!</v>
      </c>
      <c r="U12" s="23" t="s">
        <v>115</v>
      </c>
    </row>
    <row r="13" spans="1:21" ht="15.75" customHeight="1" x14ac:dyDescent="0.2">
      <c r="A13" s="10" t="s">
        <v>77</v>
      </c>
      <c r="B13" s="3">
        <v>4</v>
      </c>
      <c r="C13" s="3" t="s">
        <v>6</v>
      </c>
      <c r="D13" s="3">
        <v>509</v>
      </c>
      <c r="E13" s="3">
        <v>4</v>
      </c>
      <c r="F13" s="3">
        <v>1</v>
      </c>
      <c r="G13" s="2" t="s">
        <v>34</v>
      </c>
      <c r="H13" s="2" t="s">
        <v>34</v>
      </c>
      <c r="I13" s="31">
        <v>0</v>
      </c>
      <c r="J13" s="31">
        <v>0</v>
      </c>
      <c r="K13" s="2">
        <v>255</v>
      </c>
      <c r="L13" s="2">
        <v>253</v>
      </c>
      <c r="M13" s="23">
        <f t="shared" si="0"/>
        <v>2</v>
      </c>
      <c r="N13" s="2">
        <v>262</v>
      </c>
      <c r="O13" s="2">
        <v>261</v>
      </c>
      <c r="P13" s="23">
        <f t="shared" si="1"/>
        <v>1</v>
      </c>
      <c r="Q13" s="23">
        <f t="shared" si="3"/>
        <v>0</v>
      </c>
      <c r="R13" s="23">
        <f t="shared" si="2"/>
        <v>3</v>
      </c>
      <c r="S13" s="8" t="e">
        <f>#REF!/M13</f>
        <v>#REF!</v>
      </c>
      <c r="T13" s="8" t="e">
        <f>#REF!/P13</f>
        <v>#REF!</v>
      </c>
      <c r="U13" s="2" t="s">
        <v>127</v>
      </c>
    </row>
    <row r="14" spans="1:21" ht="15.75" customHeight="1" x14ac:dyDescent="0.2">
      <c r="A14" s="10" t="s">
        <v>78</v>
      </c>
      <c r="B14" s="3">
        <v>4</v>
      </c>
      <c r="C14" s="3" t="s">
        <v>6</v>
      </c>
      <c r="D14" s="3">
        <v>540</v>
      </c>
      <c r="E14" s="3">
        <v>4</v>
      </c>
      <c r="F14" s="3">
        <v>2</v>
      </c>
      <c r="G14" s="2" t="s">
        <v>34</v>
      </c>
      <c r="H14" s="2" t="s">
        <v>34</v>
      </c>
      <c r="I14" s="31">
        <f>872+60</f>
        <v>932</v>
      </c>
      <c r="J14" s="31">
        <v>119</v>
      </c>
      <c r="K14" s="2">
        <v>288</v>
      </c>
      <c r="L14" s="2">
        <v>282</v>
      </c>
      <c r="M14" s="23">
        <f t="shared" si="0"/>
        <v>6</v>
      </c>
      <c r="N14" s="2">
        <v>257</v>
      </c>
      <c r="O14" s="2">
        <v>255</v>
      </c>
      <c r="P14" s="23">
        <f t="shared" si="1"/>
        <v>2</v>
      </c>
      <c r="Q14" s="23">
        <f t="shared" si="3"/>
        <v>1051</v>
      </c>
      <c r="R14" s="23">
        <f t="shared" si="2"/>
        <v>8</v>
      </c>
      <c r="S14" s="8" t="e">
        <f>#REF!/M14</f>
        <v>#REF!</v>
      </c>
      <c r="T14" s="8" t="e">
        <f>#REF!/P14</f>
        <v>#REF!</v>
      </c>
      <c r="U14" s="2" t="s">
        <v>126</v>
      </c>
    </row>
    <row r="15" spans="1:21" ht="15.75" customHeight="1" x14ac:dyDescent="0.2">
      <c r="A15" s="2"/>
      <c r="B15" s="3"/>
      <c r="C15" s="3"/>
      <c r="D15" s="3"/>
      <c r="E15" s="3"/>
      <c r="F15" s="3"/>
      <c r="G15" s="2"/>
      <c r="H15" s="2"/>
      <c r="I15" s="30"/>
      <c r="J15" s="30"/>
      <c r="K15" s="2"/>
      <c r="L15" s="2"/>
      <c r="N15" s="2"/>
      <c r="O15" s="2"/>
      <c r="S15" s="8"/>
      <c r="T15" s="8"/>
    </row>
    <row r="16" spans="1:21" ht="15.75" customHeight="1" x14ac:dyDescent="0.2">
      <c r="A16" s="2"/>
      <c r="B16" s="3"/>
      <c r="C16" s="3"/>
      <c r="D16" s="3"/>
      <c r="E16" s="3"/>
      <c r="F16" s="3"/>
      <c r="G16" s="2"/>
      <c r="H16" s="2"/>
      <c r="I16" s="30"/>
      <c r="J16" s="30"/>
      <c r="K16" s="2"/>
      <c r="L16" s="2"/>
      <c r="N16" s="2"/>
      <c r="O16" s="2"/>
      <c r="S16" s="8"/>
      <c r="T16" s="8"/>
    </row>
    <row r="17" spans="1:20" ht="15.75" customHeight="1" x14ac:dyDescent="0.2">
      <c r="A17" s="2"/>
      <c r="B17" s="3"/>
      <c r="C17" s="3"/>
      <c r="D17" s="3"/>
      <c r="E17" s="3"/>
      <c r="F17" s="3"/>
      <c r="G17" s="2"/>
      <c r="H17" s="2"/>
      <c r="I17" s="30"/>
      <c r="J17" s="30"/>
      <c r="K17" s="2"/>
      <c r="L17" s="2"/>
      <c r="N17" s="2"/>
      <c r="O17" s="2"/>
      <c r="S17" s="8"/>
      <c r="T17" s="8"/>
    </row>
    <row r="18" spans="1:20" ht="15.75" customHeight="1" x14ac:dyDescent="0.2">
      <c r="A18" s="2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  <c r="N18" s="2"/>
      <c r="O18" s="2"/>
      <c r="S18" s="8"/>
      <c r="T18" s="8"/>
    </row>
    <row r="20" spans="1:20" ht="15.75" customHeight="1" x14ac:dyDescent="0.2">
      <c r="A20" s="2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29" sqref="M29"/>
    </sheetView>
  </sheetViews>
  <sheetFormatPr defaultColWidth="14.42578125" defaultRowHeight="15.75" customHeight="1" x14ac:dyDescent="0.2"/>
  <cols>
    <col min="1" max="1" width="14.42578125" style="23"/>
    <col min="2" max="2" width="22.85546875" style="23" bestFit="1" customWidth="1"/>
    <col min="3" max="6" width="9.42578125" style="23" customWidth="1"/>
    <col min="7" max="7" width="9.5703125" style="23" customWidth="1"/>
    <col min="8" max="8" width="10" style="23" customWidth="1"/>
    <col min="9" max="10" width="10.5703125" style="23" customWidth="1"/>
    <col min="11" max="11" width="11.5703125" style="23" bestFit="1" customWidth="1"/>
    <col min="12" max="12" width="10.5703125" style="23" customWidth="1"/>
    <col min="13" max="16384" width="14.42578125" style="23"/>
  </cols>
  <sheetData>
    <row r="1" spans="1:13" ht="15.75" customHeight="1" x14ac:dyDescent="0.2">
      <c r="A1" s="2" t="s">
        <v>13</v>
      </c>
      <c r="B1" s="22" t="s">
        <v>68</v>
      </c>
      <c r="C1" s="3"/>
      <c r="D1" s="3"/>
      <c r="E1" s="3"/>
      <c r="F1" s="3"/>
      <c r="G1" s="2"/>
      <c r="H1" s="2"/>
      <c r="I1" s="2"/>
      <c r="J1" s="2"/>
      <c r="K1" s="2"/>
      <c r="L1" s="2"/>
    </row>
    <row r="2" spans="1:13" ht="15.75" customHeight="1" x14ac:dyDescent="0.2">
      <c r="A2" s="2" t="s">
        <v>14</v>
      </c>
      <c r="B2" s="22" t="s">
        <v>415</v>
      </c>
      <c r="C2" s="3"/>
      <c r="D2" s="3"/>
      <c r="E2" s="3"/>
      <c r="F2" s="3"/>
      <c r="G2" s="2"/>
      <c r="H2" s="2"/>
      <c r="I2" s="2"/>
      <c r="J2" s="2"/>
      <c r="K2" s="2"/>
      <c r="L2" s="2"/>
    </row>
    <row r="3" spans="1:13" ht="15.75" customHeight="1" x14ac:dyDescent="0.2">
      <c r="A3" s="2" t="s">
        <v>15</v>
      </c>
      <c r="B3" s="6" t="s">
        <v>130</v>
      </c>
      <c r="C3" s="3"/>
      <c r="D3" s="3"/>
      <c r="E3" s="3"/>
      <c r="F3" s="3"/>
      <c r="G3" s="2"/>
      <c r="H3" s="2"/>
      <c r="I3" s="2"/>
      <c r="J3" s="2"/>
      <c r="K3" s="2"/>
      <c r="L3" s="2"/>
    </row>
    <row r="4" spans="1:13" ht="15.75" customHeight="1" x14ac:dyDescent="0.2">
      <c r="A4" s="2" t="s">
        <v>17</v>
      </c>
      <c r="B4" s="7">
        <v>43026</v>
      </c>
      <c r="C4" s="3"/>
      <c r="D4" s="3"/>
      <c r="E4" s="3"/>
      <c r="F4" s="3"/>
      <c r="G4" s="2"/>
      <c r="H4" s="2"/>
      <c r="I4" s="2"/>
      <c r="J4" s="2"/>
      <c r="K4" s="2"/>
      <c r="L4" s="2"/>
    </row>
    <row r="5" spans="1:13" ht="15.75" customHeight="1" x14ac:dyDescent="0.2">
      <c r="A5" s="2" t="s">
        <v>18</v>
      </c>
      <c r="B5" s="6" t="s">
        <v>131</v>
      </c>
      <c r="C5" s="3"/>
      <c r="D5" s="3"/>
      <c r="E5" s="3"/>
      <c r="F5" s="3"/>
      <c r="G5" s="2"/>
      <c r="H5" s="2"/>
      <c r="I5" s="2"/>
      <c r="J5" s="2"/>
      <c r="K5" s="2"/>
      <c r="L5" s="2"/>
    </row>
    <row r="6" spans="1:13" ht="15.75" customHeight="1" x14ac:dyDescent="0.2">
      <c r="B6" s="3" t="s">
        <v>11</v>
      </c>
      <c r="C6" s="3" t="s">
        <v>1</v>
      </c>
      <c r="D6" s="3" t="s">
        <v>19</v>
      </c>
      <c r="E6" s="3" t="s">
        <v>112</v>
      </c>
      <c r="F6" s="3" t="s">
        <v>4</v>
      </c>
      <c r="G6" s="2" t="s">
        <v>20</v>
      </c>
      <c r="H6" s="2" t="s">
        <v>21</v>
      </c>
      <c r="I6" s="2" t="s">
        <v>22</v>
      </c>
      <c r="J6" s="2" t="s">
        <v>23</v>
      </c>
      <c r="K6" s="10" t="s">
        <v>136</v>
      </c>
      <c r="L6" s="2" t="s">
        <v>30</v>
      </c>
      <c r="M6" s="2" t="s">
        <v>14</v>
      </c>
    </row>
    <row r="7" spans="1:13" ht="15.75" customHeight="1" x14ac:dyDescent="0.2">
      <c r="A7" s="10" t="s">
        <v>71</v>
      </c>
      <c r="B7" s="3">
        <v>1</v>
      </c>
      <c r="C7" s="25" t="s">
        <v>8</v>
      </c>
      <c r="D7" s="23">
        <v>629</v>
      </c>
      <c r="E7" s="3">
        <v>4</v>
      </c>
      <c r="F7" s="3">
        <v>1</v>
      </c>
      <c r="G7" s="2" t="s">
        <v>34</v>
      </c>
      <c r="H7" s="2" t="s">
        <v>34</v>
      </c>
      <c r="I7" s="10">
        <v>262</v>
      </c>
      <c r="J7" s="10">
        <v>95</v>
      </c>
      <c r="K7" s="10">
        <v>27</v>
      </c>
      <c r="L7" s="23">
        <f t="shared" ref="L7:L14" si="0">I7+J7</f>
        <v>357</v>
      </c>
    </row>
    <row r="8" spans="1:13" ht="15.75" customHeight="1" x14ac:dyDescent="0.2">
      <c r="A8" s="10" t="s">
        <v>72</v>
      </c>
      <c r="B8" s="3">
        <v>1</v>
      </c>
      <c r="C8" s="25" t="s">
        <v>8</v>
      </c>
      <c r="D8" s="23">
        <v>515</v>
      </c>
      <c r="E8" s="3">
        <v>4</v>
      </c>
      <c r="F8" s="3">
        <v>2</v>
      </c>
      <c r="G8" s="2" t="s">
        <v>34</v>
      </c>
      <c r="H8" s="2" t="s">
        <v>34</v>
      </c>
      <c r="I8" s="10">
        <v>371</v>
      </c>
      <c r="J8" s="10">
        <v>345</v>
      </c>
      <c r="K8" s="10">
        <v>15</v>
      </c>
      <c r="L8" s="23">
        <f t="shared" si="0"/>
        <v>716</v>
      </c>
      <c r="M8" s="2"/>
    </row>
    <row r="9" spans="1:13" ht="15.75" customHeight="1" x14ac:dyDescent="0.2">
      <c r="A9" s="10" t="s">
        <v>73</v>
      </c>
      <c r="B9" s="3">
        <v>2</v>
      </c>
      <c r="C9" s="25" t="s">
        <v>8</v>
      </c>
      <c r="D9" s="23">
        <v>511</v>
      </c>
      <c r="E9" s="3">
        <v>1</v>
      </c>
      <c r="F9" s="3">
        <v>1</v>
      </c>
      <c r="G9" s="2" t="s">
        <v>34</v>
      </c>
      <c r="H9" s="2" t="s">
        <v>34</v>
      </c>
      <c r="I9" s="30">
        <v>834</v>
      </c>
      <c r="J9" s="30">
        <v>261</v>
      </c>
      <c r="K9" s="30"/>
      <c r="L9" s="23">
        <f>I9+J9</f>
        <v>1095</v>
      </c>
    </row>
    <row r="10" spans="1:13" ht="15.75" customHeight="1" x14ac:dyDescent="0.2">
      <c r="A10" s="10" t="s">
        <v>74</v>
      </c>
      <c r="B10" s="3">
        <v>2</v>
      </c>
      <c r="C10" s="3" t="s">
        <v>8</v>
      </c>
      <c r="D10" s="23">
        <v>513</v>
      </c>
      <c r="E10" s="3">
        <v>1</v>
      </c>
      <c r="F10" s="3">
        <v>2</v>
      </c>
      <c r="G10" s="2" t="s">
        <v>34</v>
      </c>
      <c r="H10" s="2" t="s">
        <v>34</v>
      </c>
      <c r="I10" s="30">
        <v>1680</v>
      </c>
      <c r="J10" s="30">
        <v>0</v>
      </c>
      <c r="K10" s="30"/>
      <c r="L10" s="23">
        <f t="shared" si="0"/>
        <v>1680</v>
      </c>
      <c r="M10" s="23" t="s">
        <v>132</v>
      </c>
    </row>
    <row r="11" spans="1:13" ht="15.75" customHeight="1" x14ac:dyDescent="0.2">
      <c r="A11" s="10" t="s">
        <v>75</v>
      </c>
      <c r="B11" s="3">
        <v>3</v>
      </c>
      <c r="C11" s="25" t="s">
        <v>6</v>
      </c>
      <c r="D11" s="23">
        <v>513</v>
      </c>
      <c r="E11" s="3">
        <v>2</v>
      </c>
      <c r="F11" s="3">
        <v>1</v>
      </c>
      <c r="G11" s="2" t="s">
        <v>34</v>
      </c>
      <c r="H11" s="2" t="s">
        <v>34</v>
      </c>
      <c r="I11" s="30">
        <v>301</v>
      </c>
      <c r="J11" s="30">
        <v>359</v>
      </c>
      <c r="K11" s="30"/>
      <c r="L11" s="23">
        <f t="shared" si="0"/>
        <v>660</v>
      </c>
    </row>
    <row r="12" spans="1:13" ht="15.75" customHeight="1" x14ac:dyDescent="0.2">
      <c r="A12" s="10" t="s">
        <v>76</v>
      </c>
      <c r="B12" s="3">
        <v>3</v>
      </c>
      <c r="C12" s="25" t="s">
        <v>6</v>
      </c>
      <c r="D12" s="23">
        <v>525</v>
      </c>
      <c r="E12" s="3">
        <v>2</v>
      </c>
      <c r="F12" s="3">
        <v>2</v>
      </c>
      <c r="G12" s="2" t="s">
        <v>34</v>
      </c>
      <c r="H12" s="2" t="s">
        <v>34</v>
      </c>
      <c r="I12" s="30">
        <v>344</v>
      </c>
      <c r="J12" s="30">
        <v>679</v>
      </c>
      <c r="K12" s="30"/>
      <c r="L12" s="23">
        <f t="shared" si="0"/>
        <v>1023</v>
      </c>
    </row>
    <row r="13" spans="1:13" ht="15.75" customHeight="1" x14ac:dyDescent="0.2">
      <c r="A13" s="10" t="s">
        <v>77</v>
      </c>
      <c r="B13" s="3">
        <v>4</v>
      </c>
      <c r="C13" s="3" t="s">
        <v>6</v>
      </c>
      <c r="D13" s="23">
        <v>507</v>
      </c>
      <c r="E13" s="3">
        <v>3</v>
      </c>
      <c r="F13" s="26">
        <v>2</v>
      </c>
      <c r="G13" s="2" t="s">
        <v>34</v>
      </c>
      <c r="H13" s="2" t="s">
        <v>34</v>
      </c>
      <c r="I13" s="31">
        <v>514</v>
      </c>
      <c r="J13" s="31">
        <v>10</v>
      </c>
      <c r="K13" s="31"/>
      <c r="L13" s="23">
        <f t="shared" si="0"/>
        <v>524</v>
      </c>
      <c r="M13" s="10" t="s">
        <v>134</v>
      </c>
    </row>
    <row r="14" spans="1:13" ht="15.75" customHeight="1" x14ac:dyDescent="0.2">
      <c r="A14" s="10" t="s">
        <v>78</v>
      </c>
      <c r="B14" s="3">
        <v>4</v>
      </c>
      <c r="C14" s="3" t="s">
        <v>6</v>
      </c>
      <c r="D14" s="23">
        <v>544</v>
      </c>
      <c r="E14" s="3">
        <v>3</v>
      </c>
      <c r="F14" s="26">
        <v>1</v>
      </c>
      <c r="G14" s="2" t="s">
        <v>34</v>
      </c>
      <c r="H14" s="2" t="s">
        <v>34</v>
      </c>
      <c r="I14" s="31">
        <v>157</v>
      </c>
      <c r="J14" s="31">
        <v>52</v>
      </c>
      <c r="K14" s="31"/>
      <c r="L14" s="23">
        <f t="shared" si="0"/>
        <v>209</v>
      </c>
      <c r="M14" s="2" t="s">
        <v>133</v>
      </c>
    </row>
    <row r="15" spans="1:13" ht="15.75" customHeight="1" x14ac:dyDescent="0.2">
      <c r="A15" s="2"/>
      <c r="B15" s="3"/>
      <c r="C15" s="3"/>
      <c r="D15" s="3"/>
      <c r="E15" s="3"/>
      <c r="F15" s="3"/>
      <c r="G15" s="2"/>
      <c r="H15" s="2"/>
      <c r="I15" s="30"/>
      <c r="J15" s="30"/>
      <c r="K15" s="30"/>
    </row>
    <row r="16" spans="1:13" ht="15.75" customHeight="1" x14ac:dyDescent="0.2">
      <c r="A16" s="2"/>
      <c r="B16" s="3"/>
      <c r="C16" s="3"/>
      <c r="D16" s="3"/>
      <c r="E16" s="3"/>
      <c r="F16" s="3"/>
      <c r="G16" s="2"/>
      <c r="H16" s="2"/>
      <c r="I16" s="30"/>
      <c r="J16" s="30"/>
      <c r="K16" s="30"/>
    </row>
    <row r="17" spans="1:11" ht="15.75" customHeight="1" x14ac:dyDescent="0.2">
      <c r="A17" s="2"/>
      <c r="B17" s="3"/>
      <c r="C17" s="3"/>
      <c r="D17" s="3"/>
      <c r="E17" s="3"/>
      <c r="F17" s="3"/>
      <c r="G17" s="2"/>
      <c r="H17" s="2"/>
      <c r="I17" s="30"/>
      <c r="J17" s="30"/>
      <c r="K17" s="30"/>
    </row>
    <row r="18" spans="1:11" ht="15.75" customHeight="1" x14ac:dyDescent="0.2">
      <c r="A18" s="2"/>
      <c r="B18" s="3"/>
      <c r="C18" s="3"/>
      <c r="D18" s="3"/>
      <c r="E18" s="3"/>
      <c r="F18" s="3"/>
      <c r="G18" s="2"/>
      <c r="H18" s="2"/>
      <c r="I18" s="2"/>
      <c r="J18" s="2"/>
      <c r="K18" s="2"/>
    </row>
    <row r="20" spans="1:11" ht="15.75" customHeight="1" x14ac:dyDescent="0.2">
      <c r="A20" s="2" t="s">
        <v>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C1" workbookViewId="0">
      <selection activeCell="M29" sqref="M29"/>
    </sheetView>
  </sheetViews>
  <sheetFormatPr defaultColWidth="14.42578125" defaultRowHeight="15.75" customHeight="1" x14ac:dyDescent="0.2"/>
  <cols>
    <col min="1" max="1" width="14.42578125" style="23"/>
    <col min="2" max="2" width="22.85546875" style="23" bestFit="1" customWidth="1"/>
    <col min="3" max="6" width="9.42578125" style="23" customWidth="1"/>
    <col min="7" max="7" width="9.5703125" style="23" customWidth="1"/>
    <col min="8" max="8" width="10" style="23" customWidth="1"/>
    <col min="9" max="10" width="10.5703125" style="23" customWidth="1"/>
    <col min="11" max="11" width="11.5703125" style="23" bestFit="1" customWidth="1"/>
    <col min="12" max="12" width="10.5703125" style="23" customWidth="1"/>
    <col min="13" max="13" width="20.42578125" style="23" bestFit="1" customWidth="1"/>
    <col min="14" max="14" width="20.42578125" style="23" customWidth="1"/>
    <col min="15" max="16384" width="14.42578125" style="23"/>
  </cols>
  <sheetData>
    <row r="1" spans="1:15" ht="15.75" customHeight="1" x14ac:dyDescent="0.2">
      <c r="A1" s="2" t="s">
        <v>13</v>
      </c>
      <c r="B1" s="22" t="s">
        <v>68</v>
      </c>
      <c r="C1" s="3"/>
      <c r="D1" s="3"/>
      <c r="E1" s="3"/>
      <c r="F1" s="3"/>
      <c r="G1" s="2"/>
      <c r="H1" s="2"/>
      <c r="I1" s="2"/>
      <c r="J1" s="2"/>
      <c r="K1" s="2"/>
      <c r="L1" s="2"/>
    </row>
    <row r="2" spans="1:15" ht="15.75" customHeight="1" x14ac:dyDescent="0.2">
      <c r="A2" s="2" t="s">
        <v>14</v>
      </c>
      <c r="B2" s="22" t="s">
        <v>415</v>
      </c>
      <c r="C2" s="3"/>
      <c r="D2" s="3"/>
      <c r="E2" s="3"/>
      <c r="F2" s="3"/>
      <c r="G2" s="2"/>
      <c r="H2" s="2"/>
      <c r="I2" s="2"/>
      <c r="J2" s="2"/>
      <c r="K2" s="2"/>
      <c r="L2" s="2"/>
    </row>
    <row r="3" spans="1:15" ht="15.75" customHeight="1" x14ac:dyDescent="0.2">
      <c r="A3" s="2" t="s">
        <v>15</v>
      </c>
      <c r="B3" s="6" t="s">
        <v>169</v>
      </c>
      <c r="C3" s="3"/>
      <c r="D3" s="3"/>
      <c r="E3" s="3"/>
      <c r="F3" s="3"/>
      <c r="G3" s="2"/>
      <c r="H3" s="2"/>
      <c r="I3" s="2"/>
      <c r="J3" s="2"/>
      <c r="K3" s="2"/>
      <c r="L3" s="2"/>
    </row>
    <row r="4" spans="1:15" ht="15.75" customHeight="1" x14ac:dyDescent="0.2">
      <c r="A4" s="2" t="s">
        <v>17</v>
      </c>
      <c r="B4" s="7">
        <v>43027</v>
      </c>
      <c r="C4" s="3"/>
      <c r="D4" s="3"/>
      <c r="E4" s="3"/>
      <c r="F4" s="3"/>
      <c r="G4" s="2"/>
      <c r="H4" s="2"/>
      <c r="I4" s="2"/>
      <c r="J4" s="2"/>
      <c r="K4" s="2"/>
      <c r="L4" s="2"/>
      <c r="M4" s="23" t="s">
        <v>155</v>
      </c>
    </row>
    <row r="5" spans="1:15" ht="15.75" customHeight="1" x14ac:dyDescent="0.2">
      <c r="A5" s="2" t="s">
        <v>18</v>
      </c>
      <c r="B5" s="6" t="s">
        <v>131</v>
      </c>
      <c r="C5" s="3"/>
      <c r="D5" s="3"/>
      <c r="E5" s="3"/>
      <c r="F5" s="3"/>
      <c r="G5" s="2"/>
      <c r="H5" s="2"/>
      <c r="I5" s="2"/>
      <c r="J5" s="2"/>
      <c r="K5" s="2"/>
      <c r="L5" s="2"/>
    </row>
    <row r="6" spans="1:15" ht="15.75" customHeight="1" x14ac:dyDescent="0.2">
      <c r="B6" s="3" t="s">
        <v>11</v>
      </c>
      <c r="C6" s="3" t="s">
        <v>1</v>
      </c>
      <c r="D6" s="3" t="s">
        <v>19</v>
      </c>
      <c r="E6" s="3" t="s">
        <v>112</v>
      </c>
      <c r="F6" s="3" t="s">
        <v>4</v>
      </c>
      <c r="G6" s="2" t="s">
        <v>20</v>
      </c>
      <c r="H6" s="2" t="s">
        <v>21</v>
      </c>
      <c r="I6" s="2" t="s">
        <v>22</v>
      </c>
      <c r="J6" s="2" t="s">
        <v>23</v>
      </c>
      <c r="K6" s="10" t="s">
        <v>136</v>
      </c>
      <c r="L6" s="2" t="s">
        <v>30</v>
      </c>
      <c r="M6" s="10" t="s">
        <v>135</v>
      </c>
      <c r="N6" s="10" t="s">
        <v>152</v>
      </c>
      <c r="O6" s="2" t="s">
        <v>14</v>
      </c>
    </row>
    <row r="7" spans="1:15" ht="15.75" customHeight="1" x14ac:dyDescent="0.2">
      <c r="A7" s="10" t="s">
        <v>71</v>
      </c>
      <c r="B7" s="3">
        <v>1</v>
      </c>
      <c r="C7" s="25" t="s">
        <v>8</v>
      </c>
      <c r="D7" s="23">
        <v>635</v>
      </c>
      <c r="E7" s="3">
        <v>2</v>
      </c>
      <c r="F7" s="3">
        <v>1</v>
      </c>
      <c r="G7" s="2" t="s">
        <v>34</v>
      </c>
      <c r="H7" s="2" t="s">
        <v>34</v>
      </c>
      <c r="I7" s="23">
        <v>463</v>
      </c>
      <c r="J7" s="23">
        <v>234</v>
      </c>
      <c r="K7" s="23">
        <v>23</v>
      </c>
      <c r="L7" s="23">
        <f t="shared" ref="L7:L14" si="0">I7+J7</f>
        <v>697</v>
      </c>
      <c r="M7" s="8">
        <v>610</v>
      </c>
      <c r="N7" s="8">
        <v>582</v>
      </c>
    </row>
    <row r="8" spans="1:15" ht="15.75" customHeight="1" x14ac:dyDescent="0.2">
      <c r="A8" s="10" t="s">
        <v>72</v>
      </c>
      <c r="B8" s="3">
        <v>1</v>
      </c>
      <c r="C8" s="25" t="s">
        <v>8</v>
      </c>
      <c r="D8" s="23">
        <v>513</v>
      </c>
      <c r="E8" s="3">
        <v>2</v>
      </c>
      <c r="F8" s="3">
        <v>2</v>
      </c>
      <c r="G8" s="2" t="s">
        <v>34</v>
      </c>
      <c r="H8" s="2" t="s">
        <v>34</v>
      </c>
      <c r="I8" s="30">
        <v>483</v>
      </c>
      <c r="J8" s="30">
        <v>414</v>
      </c>
      <c r="K8" s="30">
        <v>14</v>
      </c>
      <c r="L8" s="23">
        <f t="shared" si="0"/>
        <v>897</v>
      </c>
      <c r="M8" s="8">
        <v>612</v>
      </c>
      <c r="N8" s="8">
        <v>615</v>
      </c>
      <c r="O8" s="2" t="s">
        <v>154</v>
      </c>
    </row>
    <row r="9" spans="1:15" ht="15.75" customHeight="1" x14ac:dyDescent="0.2">
      <c r="A9" s="10" t="s">
        <v>73</v>
      </c>
      <c r="B9" s="3">
        <v>2</v>
      </c>
      <c r="C9" s="25" t="s">
        <v>8</v>
      </c>
      <c r="D9" s="23">
        <v>512</v>
      </c>
      <c r="E9" s="3">
        <v>3</v>
      </c>
      <c r="F9" s="3">
        <v>1</v>
      </c>
      <c r="G9" s="2" t="s">
        <v>34</v>
      </c>
      <c r="H9" s="2" t="s">
        <v>34</v>
      </c>
      <c r="I9" s="30">
        <v>709</v>
      </c>
      <c r="J9" s="30">
        <v>627</v>
      </c>
      <c r="K9" s="30">
        <v>1</v>
      </c>
      <c r="L9" s="23">
        <f t="shared" si="0"/>
        <v>1336</v>
      </c>
      <c r="M9" s="8">
        <v>625</v>
      </c>
      <c r="N9" s="8">
        <v>608</v>
      </c>
    </row>
    <row r="10" spans="1:15" ht="15.75" customHeight="1" x14ac:dyDescent="0.2">
      <c r="A10" s="10" t="s">
        <v>74</v>
      </c>
      <c r="B10" s="3">
        <v>2</v>
      </c>
      <c r="C10" s="3" t="s">
        <v>8</v>
      </c>
      <c r="D10" s="23">
        <v>510</v>
      </c>
      <c r="E10" s="3">
        <v>3</v>
      </c>
      <c r="F10" s="3">
        <v>2</v>
      </c>
      <c r="G10" s="2" t="s">
        <v>34</v>
      </c>
      <c r="H10" s="2" t="s">
        <v>34</v>
      </c>
      <c r="I10" s="30">
        <v>723</v>
      </c>
      <c r="J10" s="30">
        <v>688</v>
      </c>
      <c r="K10" s="30">
        <v>4</v>
      </c>
      <c r="L10" s="23">
        <f t="shared" si="0"/>
        <v>1411</v>
      </c>
      <c r="M10" s="8">
        <v>605</v>
      </c>
      <c r="N10" s="8">
        <v>601</v>
      </c>
    </row>
    <row r="11" spans="1:15" ht="15.75" customHeight="1" x14ac:dyDescent="0.2">
      <c r="A11" s="10" t="s">
        <v>75</v>
      </c>
      <c r="B11" s="3">
        <v>3</v>
      </c>
      <c r="C11" s="25" t="s">
        <v>6</v>
      </c>
      <c r="D11" s="23">
        <v>513</v>
      </c>
      <c r="E11" s="3">
        <v>4</v>
      </c>
      <c r="F11" s="3">
        <v>1</v>
      </c>
      <c r="G11" s="2" t="s">
        <v>34</v>
      </c>
      <c r="H11" s="2" t="s">
        <v>34</v>
      </c>
      <c r="I11" s="30">
        <v>707</v>
      </c>
      <c r="J11" s="30">
        <v>437</v>
      </c>
      <c r="K11" s="30">
        <v>1</v>
      </c>
      <c r="L11" s="23">
        <f t="shared" si="0"/>
        <v>1144</v>
      </c>
      <c r="M11" s="8">
        <v>602</v>
      </c>
      <c r="N11" s="8">
        <v>570</v>
      </c>
    </row>
    <row r="12" spans="1:15" ht="15.75" customHeight="1" x14ac:dyDescent="0.2">
      <c r="A12" s="10" t="s">
        <v>76</v>
      </c>
      <c r="B12" s="3">
        <v>3</v>
      </c>
      <c r="C12" s="25" t="s">
        <v>6</v>
      </c>
      <c r="D12" s="23">
        <v>530</v>
      </c>
      <c r="E12" s="3">
        <v>4</v>
      </c>
      <c r="F12" s="3">
        <v>2</v>
      </c>
      <c r="G12" s="2" t="s">
        <v>34</v>
      </c>
      <c r="H12" s="2" t="s">
        <v>34</v>
      </c>
      <c r="I12" s="30">
        <v>659</v>
      </c>
      <c r="J12" s="30">
        <v>659</v>
      </c>
      <c r="K12" s="30">
        <v>5</v>
      </c>
      <c r="L12" s="23">
        <f t="shared" si="0"/>
        <v>1318</v>
      </c>
      <c r="M12" s="8">
        <v>605</v>
      </c>
      <c r="N12" s="8">
        <v>591</v>
      </c>
    </row>
    <row r="13" spans="1:15" ht="15.75" customHeight="1" x14ac:dyDescent="0.2">
      <c r="A13" s="10" t="s">
        <v>77</v>
      </c>
      <c r="B13" s="3">
        <v>4</v>
      </c>
      <c r="C13" s="3" t="s">
        <v>6</v>
      </c>
      <c r="D13" s="23">
        <v>488</v>
      </c>
      <c r="E13" s="3">
        <v>1</v>
      </c>
      <c r="F13" s="25">
        <v>1</v>
      </c>
      <c r="G13" s="2" t="s">
        <v>34</v>
      </c>
      <c r="H13" s="2" t="s">
        <v>34</v>
      </c>
      <c r="I13" s="31">
        <v>327</v>
      </c>
      <c r="J13" s="31">
        <v>996</v>
      </c>
      <c r="K13" s="31">
        <v>22</v>
      </c>
      <c r="L13" s="23">
        <f t="shared" si="0"/>
        <v>1323</v>
      </c>
      <c r="M13" s="33" t="s">
        <v>151</v>
      </c>
      <c r="N13" s="8">
        <v>580</v>
      </c>
      <c r="O13" s="10" t="s">
        <v>153</v>
      </c>
    </row>
    <row r="14" spans="1:15" ht="15.75" customHeight="1" x14ac:dyDescent="0.2">
      <c r="A14" s="10" t="s">
        <v>78</v>
      </c>
      <c r="B14" s="3">
        <v>4</v>
      </c>
      <c r="C14" s="3" t="s">
        <v>6</v>
      </c>
      <c r="D14" s="23">
        <v>514</v>
      </c>
      <c r="E14" s="3">
        <v>1</v>
      </c>
      <c r="F14" s="25">
        <v>2</v>
      </c>
      <c r="G14" s="2" t="s">
        <v>34</v>
      </c>
      <c r="H14" s="2" t="s">
        <v>34</v>
      </c>
      <c r="I14" s="31">
        <v>41</v>
      </c>
      <c r="J14" s="31">
        <v>49</v>
      </c>
      <c r="K14" s="31">
        <v>38</v>
      </c>
      <c r="L14" s="23">
        <f t="shared" si="0"/>
        <v>90</v>
      </c>
      <c r="M14" s="8">
        <v>599</v>
      </c>
      <c r="N14" s="8">
        <v>600</v>
      </c>
      <c r="O14" s="2" t="s">
        <v>153</v>
      </c>
    </row>
    <row r="15" spans="1:15" ht="15.75" customHeight="1" x14ac:dyDescent="0.2">
      <c r="A15" s="2"/>
      <c r="B15" s="3"/>
      <c r="C15" s="3"/>
      <c r="D15" s="3"/>
      <c r="E15" s="3"/>
      <c r="F15" s="3"/>
      <c r="G15" s="2"/>
      <c r="H15" s="2"/>
      <c r="I15" s="30"/>
      <c r="J15" s="30"/>
      <c r="K15" s="30"/>
      <c r="M15" s="8"/>
      <c r="N15" s="8"/>
    </row>
    <row r="16" spans="1:15" ht="15.75" customHeight="1" x14ac:dyDescent="0.2">
      <c r="A16" s="2"/>
      <c r="B16" s="3"/>
      <c r="C16" s="3"/>
      <c r="D16" s="3"/>
      <c r="E16" s="3"/>
      <c r="F16" s="3"/>
      <c r="G16" s="2"/>
      <c r="H16" s="2"/>
      <c r="I16" s="30"/>
      <c r="J16" s="30"/>
      <c r="K16" s="30"/>
      <c r="M16" s="8"/>
      <c r="N16" s="8"/>
    </row>
    <row r="17" spans="1:14" ht="15.75" customHeight="1" x14ac:dyDescent="0.2">
      <c r="A17" s="2"/>
      <c r="B17" s="3"/>
      <c r="C17" s="3"/>
      <c r="D17" s="3"/>
      <c r="E17" s="3"/>
      <c r="F17" s="3"/>
      <c r="G17" s="2"/>
      <c r="H17" s="2"/>
      <c r="I17" s="30"/>
      <c r="J17" s="30"/>
      <c r="K17" s="30"/>
      <c r="M17" s="8"/>
      <c r="N17" s="8"/>
    </row>
    <row r="18" spans="1:14" ht="15.75" customHeight="1" x14ac:dyDescent="0.2">
      <c r="A18" s="2"/>
      <c r="B18" s="3"/>
      <c r="C18" s="3"/>
      <c r="D18" s="3"/>
      <c r="E18" s="3"/>
      <c r="F18" s="3"/>
      <c r="G18" s="2"/>
      <c r="H18" s="2"/>
      <c r="I18" s="2"/>
      <c r="J18" s="2"/>
      <c r="K18" s="2"/>
      <c r="M18" s="8"/>
      <c r="N18" s="8"/>
    </row>
    <row r="20" spans="1:14" ht="15.75" customHeight="1" x14ac:dyDescent="0.2">
      <c r="A20" s="2" t="s">
        <v>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9" sqref="M29"/>
    </sheetView>
  </sheetViews>
  <sheetFormatPr defaultColWidth="14.42578125" defaultRowHeight="15.75" customHeight="1" x14ac:dyDescent="0.2"/>
  <cols>
    <col min="1" max="1" width="14.42578125" style="23"/>
    <col min="2" max="2" width="22.85546875" style="23" bestFit="1" customWidth="1"/>
    <col min="3" max="6" width="9.42578125" style="23" customWidth="1"/>
    <col min="7" max="7" width="9.5703125" style="23" customWidth="1"/>
    <col min="8" max="8" width="10" style="23" customWidth="1"/>
    <col min="9" max="10" width="10.5703125" style="23" customWidth="1"/>
    <col min="11" max="11" width="11.5703125" style="23" bestFit="1" customWidth="1"/>
    <col min="12" max="12" width="10.5703125" style="23" customWidth="1"/>
    <col min="13" max="13" width="20.42578125" style="23" bestFit="1" customWidth="1"/>
    <col min="14" max="14" width="20.42578125" style="23" customWidth="1"/>
    <col min="15" max="16384" width="14.42578125" style="23"/>
  </cols>
  <sheetData>
    <row r="1" spans="1:15" ht="15.75" customHeight="1" x14ac:dyDescent="0.2">
      <c r="A1" s="2" t="s">
        <v>13</v>
      </c>
      <c r="B1" s="22" t="s">
        <v>68</v>
      </c>
      <c r="C1" s="3"/>
      <c r="D1" s="3"/>
      <c r="E1" s="3"/>
      <c r="F1" s="3"/>
      <c r="G1" s="2"/>
      <c r="H1" s="2"/>
      <c r="I1" s="2"/>
      <c r="J1" s="2"/>
      <c r="K1" s="2"/>
      <c r="L1" s="2"/>
    </row>
    <row r="2" spans="1:15" ht="15.75" customHeight="1" x14ac:dyDescent="0.2">
      <c r="A2" s="2" t="s">
        <v>14</v>
      </c>
      <c r="B2" s="22" t="s">
        <v>415</v>
      </c>
      <c r="C2" s="3"/>
      <c r="D2" s="3"/>
      <c r="E2" s="3"/>
      <c r="F2" s="3"/>
      <c r="G2" s="2"/>
      <c r="H2" s="2"/>
      <c r="I2" s="2"/>
      <c r="J2" s="2"/>
      <c r="K2" s="2"/>
      <c r="L2" s="2"/>
    </row>
    <row r="3" spans="1:15" ht="15.75" customHeight="1" x14ac:dyDescent="0.2">
      <c r="A3" s="2" t="s">
        <v>15</v>
      </c>
      <c r="B3" s="6" t="s">
        <v>168</v>
      </c>
      <c r="C3" s="3"/>
      <c r="D3" s="3"/>
      <c r="E3" s="3"/>
      <c r="F3" s="3"/>
      <c r="G3" s="2"/>
      <c r="H3" s="2"/>
      <c r="I3" s="2"/>
      <c r="J3" s="2"/>
      <c r="K3" s="2"/>
      <c r="L3" s="2"/>
    </row>
    <row r="4" spans="1:15" ht="15.75" customHeight="1" x14ac:dyDescent="0.2">
      <c r="A4" s="2" t="s">
        <v>17</v>
      </c>
      <c r="B4" s="7">
        <v>43028</v>
      </c>
      <c r="C4" s="3"/>
      <c r="D4" s="3"/>
      <c r="E4" s="3"/>
      <c r="F4" s="3"/>
      <c r="G4" s="2"/>
      <c r="H4" s="2"/>
      <c r="I4" s="2"/>
      <c r="J4" s="2"/>
      <c r="K4" s="2"/>
      <c r="L4" s="2"/>
      <c r="M4" s="23" t="s">
        <v>155</v>
      </c>
    </row>
    <row r="5" spans="1:15" ht="15.75" customHeight="1" x14ac:dyDescent="0.2">
      <c r="A5" s="2" t="s">
        <v>18</v>
      </c>
      <c r="B5" s="6" t="s">
        <v>131</v>
      </c>
      <c r="C5" s="3"/>
      <c r="D5" s="3"/>
      <c r="E5" s="3"/>
      <c r="F5" s="3"/>
      <c r="G5" s="2"/>
      <c r="H5" s="2"/>
      <c r="I5" s="2"/>
      <c r="J5" s="2"/>
      <c r="K5" s="2"/>
      <c r="L5" s="2"/>
    </row>
    <row r="6" spans="1:15" ht="15.75" customHeight="1" x14ac:dyDescent="0.2">
      <c r="B6" s="3" t="s">
        <v>11</v>
      </c>
      <c r="C6" s="3" t="s">
        <v>1</v>
      </c>
      <c r="D6" s="3" t="s">
        <v>19</v>
      </c>
      <c r="E6" s="3" t="s">
        <v>112</v>
      </c>
      <c r="F6" s="3" t="s">
        <v>4</v>
      </c>
      <c r="G6" s="2" t="s">
        <v>20</v>
      </c>
      <c r="H6" s="2" t="s">
        <v>21</v>
      </c>
      <c r="I6" s="2" t="s">
        <v>22</v>
      </c>
      <c r="J6" s="2" t="s">
        <v>23</v>
      </c>
      <c r="K6" s="10" t="s">
        <v>136</v>
      </c>
      <c r="L6" s="2" t="s">
        <v>30</v>
      </c>
      <c r="M6" s="10" t="s">
        <v>135</v>
      </c>
      <c r="N6" s="10" t="s">
        <v>152</v>
      </c>
      <c r="O6" s="2" t="s">
        <v>14</v>
      </c>
    </row>
    <row r="7" spans="1:15" ht="15.75" customHeight="1" x14ac:dyDescent="0.2">
      <c r="A7" s="10" t="s">
        <v>71</v>
      </c>
      <c r="B7" s="3">
        <v>1</v>
      </c>
      <c r="C7" s="25" t="s">
        <v>8</v>
      </c>
      <c r="D7" s="23">
        <v>646</v>
      </c>
      <c r="E7" s="3">
        <v>1</v>
      </c>
      <c r="F7" s="3">
        <v>1</v>
      </c>
      <c r="G7" s="2" t="s">
        <v>34</v>
      </c>
      <c r="H7" s="2" t="s">
        <v>34</v>
      </c>
      <c r="I7" s="23">
        <v>663</v>
      </c>
      <c r="J7" s="23">
        <v>322</v>
      </c>
      <c r="K7" s="23">
        <v>15</v>
      </c>
      <c r="L7" s="23">
        <f t="shared" ref="L7:L14" si="0">I7+J7</f>
        <v>985</v>
      </c>
      <c r="M7" s="8">
        <v>600</v>
      </c>
      <c r="N7" s="8">
        <v>612</v>
      </c>
    </row>
    <row r="8" spans="1:15" ht="15.75" customHeight="1" x14ac:dyDescent="0.2">
      <c r="A8" s="10" t="s">
        <v>72</v>
      </c>
      <c r="B8" s="3">
        <v>1</v>
      </c>
      <c r="C8" s="25" t="s">
        <v>8</v>
      </c>
      <c r="D8" s="23">
        <v>511</v>
      </c>
      <c r="E8" s="3">
        <v>1</v>
      </c>
      <c r="F8" s="3">
        <v>2</v>
      </c>
      <c r="G8" s="2" t="s">
        <v>34</v>
      </c>
      <c r="H8" s="2" t="s">
        <v>34</v>
      </c>
      <c r="I8" s="30">
        <v>508</v>
      </c>
      <c r="J8" s="30">
        <v>543</v>
      </c>
      <c r="K8" s="30">
        <v>11</v>
      </c>
      <c r="L8" s="23">
        <f t="shared" si="0"/>
        <v>1051</v>
      </c>
      <c r="M8" s="8">
        <v>590</v>
      </c>
      <c r="N8" s="8">
        <v>604</v>
      </c>
      <c r="O8" s="10" t="s">
        <v>190</v>
      </c>
    </row>
    <row r="9" spans="1:15" ht="15.75" customHeight="1" x14ac:dyDescent="0.2">
      <c r="A9" s="10" t="s">
        <v>73</v>
      </c>
      <c r="B9" s="3">
        <v>2</v>
      </c>
      <c r="C9" s="25" t="s">
        <v>8</v>
      </c>
      <c r="D9" s="23">
        <v>515</v>
      </c>
      <c r="E9" s="3">
        <v>2</v>
      </c>
      <c r="F9" s="3">
        <v>1</v>
      </c>
      <c r="G9" s="2" t="s">
        <v>34</v>
      </c>
      <c r="H9" s="2" t="s">
        <v>34</v>
      </c>
      <c r="I9" s="30">
        <v>380</v>
      </c>
      <c r="J9" s="30">
        <v>1544</v>
      </c>
      <c r="K9" s="30">
        <v>28</v>
      </c>
      <c r="L9" s="23">
        <f t="shared" si="0"/>
        <v>1924</v>
      </c>
      <c r="M9" s="8">
        <v>602</v>
      </c>
      <c r="N9" s="8">
        <v>600</v>
      </c>
      <c r="O9" s="23" t="s">
        <v>172</v>
      </c>
    </row>
    <row r="10" spans="1:15" ht="15.75" customHeight="1" x14ac:dyDescent="0.2">
      <c r="A10" s="10" t="s">
        <v>74</v>
      </c>
      <c r="B10" s="3">
        <v>2</v>
      </c>
      <c r="C10" s="3" t="s">
        <v>8</v>
      </c>
      <c r="D10" s="23">
        <v>510</v>
      </c>
      <c r="E10" s="3">
        <v>2</v>
      </c>
      <c r="F10" s="3">
        <v>2</v>
      </c>
      <c r="G10" s="2" t="s">
        <v>34</v>
      </c>
      <c r="H10" s="2" t="s">
        <v>34</v>
      </c>
      <c r="I10" s="30">
        <v>296</v>
      </c>
      <c r="J10" s="30">
        <v>249</v>
      </c>
      <c r="K10" s="30">
        <v>27</v>
      </c>
      <c r="L10" s="23">
        <f t="shared" si="0"/>
        <v>545</v>
      </c>
      <c r="M10" s="8">
        <v>620</v>
      </c>
      <c r="N10" s="8">
        <v>617</v>
      </c>
    </row>
    <row r="11" spans="1:15" ht="15.75" customHeight="1" x14ac:dyDescent="0.2">
      <c r="A11" s="10" t="s">
        <v>75</v>
      </c>
      <c r="B11" s="3">
        <v>3</v>
      </c>
      <c r="C11" s="25" t="s">
        <v>6</v>
      </c>
      <c r="D11" s="23">
        <v>515</v>
      </c>
      <c r="E11" s="3">
        <v>3</v>
      </c>
      <c r="F11" s="3">
        <v>1</v>
      </c>
      <c r="G11" s="2" t="s">
        <v>34</v>
      </c>
      <c r="H11" s="2" t="s">
        <v>34</v>
      </c>
      <c r="I11" s="30">
        <v>739</v>
      </c>
      <c r="J11" s="30">
        <v>730</v>
      </c>
      <c r="K11" s="30">
        <v>0</v>
      </c>
      <c r="L11" s="23">
        <f t="shared" si="0"/>
        <v>1469</v>
      </c>
      <c r="M11" s="8">
        <v>600</v>
      </c>
      <c r="N11" s="8">
        <v>602</v>
      </c>
    </row>
    <row r="12" spans="1:15" ht="15.75" customHeight="1" x14ac:dyDescent="0.2">
      <c r="A12" s="10" t="s">
        <v>76</v>
      </c>
      <c r="B12" s="3">
        <v>3</v>
      </c>
      <c r="C12" s="25" t="s">
        <v>6</v>
      </c>
      <c r="D12" s="23">
        <v>525</v>
      </c>
      <c r="E12" s="3">
        <v>3</v>
      </c>
      <c r="F12" s="3">
        <v>2</v>
      </c>
      <c r="G12" s="2" t="s">
        <v>34</v>
      </c>
      <c r="H12" s="2" t="s">
        <v>34</v>
      </c>
      <c r="I12" s="30">
        <v>748</v>
      </c>
      <c r="J12" s="30">
        <v>809</v>
      </c>
      <c r="K12" s="30">
        <v>0</v>
      </c>
      <c r="L12" s="23">
        <f t="shared" si="0"/>
        <v>1557</v>
      </c>
      <c r="M12" s="8">
        <v>599</v>
      </c>
      <c r="N12" s="8">
        <v>605</v>
      </c>
    </row>
    <row r="13" spans="1:15" ht="15.75" customHeight="1" x14ac:dyDescent="0.2">
      <c r="A13" s="10" t="s">
        <v>77</v>
      </c>
      <c r="B13" s="3">
        <v>4</v>
      </c>
      <c r="C13" s="3" t="s">
        <v>6</v>
      </c>
      <c r="D13" s="23">
        <v>502</v>
      </c>
      <c r="E13" s="3">
        <v>4</v>
      </c>
      <c r="F13" s="25">
        <v>1</v>
      </c>
      <c r="G13" s="2" t="s">
        <v>34</v>
      </c>
      <c r="H13" s="2" t="s">
        <v>34</v>
      </c>
      <c r="I13" s="31">
        <v>950</v>
      </c>
      <c r="J13" s="31">
        <v>866</v>
      </c>
      <c r="K13" s="31">
        <v>13</v>
      </c>
      <c r="L13" s="23">
        <f t="shared" si="0"/>
        <v>1816</v>
      </c>
      <c r="M13" s="33">
        <v>605</v>
      </c>
      <c r="N13" s="8">
        <v>601</v>
      </c>
      <c r="O13" s="10" t="s">
        <v>190</v>
      </c>
    </row>
    <row r="14" spans="1:15" ht="15.75" customHeight="1" x14ac:dyDescent="0.2">
      <c r="A14" s="10" t="s">
        <v>78</v>
      </c>
      <c r="B14" s="3">
        <v>4</v>
      </c>
      <c r="C14" s="3" t="s">
        <v>6</v>
      </c>
      <c r="D14" s="23">
        <v>532</v>
      </c>
      <c r="E14" s="3">
        <v>4</v>
      </c>
      <c r="F14" s="25">
        <v>2</v>
      </c>
      <c r="G14" s="2" t="s">
        <v>34</v>
      </c>
      <c r="H14" s="2" t="s">
        <v>34</v>
      </c>
      <c r="I14" s="31">
        <v>93</v>
      </c>
      <c r="J14" s="31">
        <v>285</v>
      </c>
      <c r="K14" s="31">
        <v>37</v>
      </c>
      <c r="L14" s="23">
        <f t="shared" si="0"/>
        <v>378</v>
      </c>
      <c r="M14" s="8">
        <v>595</v>
      </c>
      <c r="N14" s="8">
        <v>612</v>
      </c>
      <c r="O14" s="2" t="s">
        <v>189</v>
      </c>
    </row>
    <row r="15" spans="1:15" ht="15.75" customHeight="1" x14ac:dyDescent="0.2">
      <c r="A15" s="2"/>
      <c r="B15" s="3"/>
      <c r="C15" s="3"/>
      <c r="D15" s="3"/>
      <c r="E15" s="3"/>
      <c r="F15" s="3"/>
      <c r="G15" s="2"/>
      <c r="H15" s="2"/>
      <c r="I15" s="30"/>
      <c r="J15" s="30"/>
      <c r="K15" s="30"/>
      <c r="M15" s="8"/>
      <c r="N15" s="8"/>
    </row>
    <row r="16" spans="1:15" ht="15.75" customHeight="1" x14ac:dyDescent="0.2">
      <c r="A16" s="2"/>
      <c r="B16" s="3"/>
      <c r="C16" s="3"/>
      <c r="D16" s="3"/>
      <c r="E16" s="3"/>
      <c r="F16" s="3"/>
      <c r="G16" s="2"/>
      <c r="H16" s="2"/>
      <c r="I16" s="30"/>
      <c r="J16" s="30"/>
      <c r="K16" s="30"/>
      <c r="M16" s="8"/>
      <c r="N16" s="8"/>
    </row>
    <row r="17" spans="1:14" ht="15.75" customHeight="1" x14ac:dyDescent="0.2">
      <c r="A17" s="2"/>
      <c r="B17" s="3"/>
      <c r="C17" s="3"/>
      <c r="D17" s="3"/>
      <c r="E17" s="3"/>
      <c r="F17" s="3"/>
      <c r="G17" s="2"/>
      <c r="H17" s="2"/>
      <c r="I17" s="30"/>
      <c r="J17" s="30"/>
      <c r="K17" s="30"/>
      <c r="M17" s="8"/>
      <c r="N17" s="8"/>
    </row>
    <row r="18" spans="1:14" ht="15.75" customHeight="1" x14ac:dyDescent="0.2">
      <c r="A18" s="2"/>
      <c r="B18" s="3"/>
      <c r="C18" s="3"/>
      <c r="D18" s="3"/>
      <c r="E18" s="3"/>
      <c r="F18" s="3"/>
      <c r="G18" s="2"/>
      <c r="H18" s="2"/>
      <c r="I18" s="2"/>
      <c r="J18" s="2"/>
      <c r="K18" s="2"/>
      <c r="M18" s="8"/>
      <c r="N18" s="8"/>
    </row>
    <row r="20" spans="1:14" ht="15.75" customHeight="1" x14ac:dyDescent="0.2">
      <c r="A20" s="2" t="s">
        <v>35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D1" workbookViewId="0">
      <selection activeCell="R7" sqref="R7:R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3.85546875" style="10" bestFit="1" customWidth="1"/>
    <col min="9" max="16" width="10.5703125" style="10" customWidth="1"/>
    <col min="17" max="19" width="10.28515625" style="10" customWidth="1"/>
    <col min="20" max="20" width="12.42578125" style="10" customWidth="1"/>
    <col min="21" max="21" width="20.42578125" style="23" bestFit="1" customWidth="1"/>
    <col min="22" max="22" width="20.42578125" style="23" customWidth="1"/>
    <col min="23" max="23" width="6.140625" style="10" customWidth="1"/>
    <col min="24" max="16384" width="14.42578125" style="10"/>
  </cols>
  <sheetData>
    <row r="1" spans="1:24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4" ht="15.75" customHeight="1" x14ac:dyDescent="0.2">
      <c r="A2" s="10" t="s">
        <v>14</v>
      </c>
      <c r="B2" s="22" t="s">
        <v>415</v>
      </c>
      <c r="C2" s="25"/>
      <c r="D2" s="25"/>
      <c r="E2" s="25"/>
      <c r="F2" s="25"/>
    </row>
    <row r="3" spans="1:24" ht="15.75" customHeight="1" x14ac:dyDescent="0.2">
      <c r="A3" s="10" t="s">
        <v>15</v>
      </c>
      <c r="B3" s="22" t="s">
        <v>36</v>
      </c>
      <c r="C3" s="25"/>
      <c r="D3" s="25"/>
      <c r="E3" s="25"/>
      <c r="F3" s="25"/>
    </row>
    <row r="4" spans="1:24" ht="15.75" customHeight="1" x14ac:dyDescent="0.2">
      <c r="A4" s="10" t="s">
        <v>17</v>
      </c>
      <c r="B4" s="34" t="s">
        <v>170</v>
      </c>
      <c r="C4" s="25"/>
      <c r="D4" s="25"/>
      <c r="E4" s="25"/>
      <c r="F4" s="25"/>
      <c r="U4" s="23" t="s">
        <v>155</v>
      </c>
    </row>
    <row r="5" spans="1:24" ht="15.75" customHeight="1" x14ac:dyDescent="0.2">
      <c r="A5" s="10" t="s">
        <v>18</v>
      </c>
      <c r="B5" s="22" t="s">
        <v>171</v>
      </c>
      <c r="C5" s="25"/>
      <c r="D5" s="25"/>
      <c r="E5" s="25"/>
      <c r="F5" s="25"/>
    </row>
    <row r="6" spans="1:24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O6" s="10" t="s">
        <v>28</v>
      </c>
      <c r="P6" s="10" t="s">
        <v>29</v>
      </c>
      <c r="Q6" s="10" t="s">
        <v>30</v>
      </c>
      <c r="R6" s="10" t="s">
        <v>203</v>
      </c>
      <c r="S6" s="10" t="s">
        <v>31</v>
      </c>
      <c r="T6" s="10" t="s">
        <v>37</v>
      </c>
      <c r="U6" s="10" t="s">
        <v>135</v>
      </c>
      <c r="V6" s="10" t="s">
        <v>152</v>
      </c>
      <c r="X6" s="10" t="s">
        <v>14</v>
      </c>
    </row>
    <row r="7" spans="1:24" ht="15.75" customHeight="1" x14ac:dyDescent="0.2">
      <c r="A7" s="10" t="s">
        <v>71</v>
      </c>
      <c r="B7" s="25">
        <v>5</v>
      </c>
      <c r="C7" s="25" t="s">
        <v>8</v>
      </c>
      <c r="D7" s="25">
        <v>666</v>
      </c>
      <c r="E7" s="25">
        <v>1</v>
      </c>
      <c r="F7" s="25">
        <v>1</v>
      </c>
      <c r="G7" s="10" t="s">
        <v>177</v>
      </c>
      <c r="H7" s="10" t="s">
        <v>38</v>
      </c>
      <c r="I7" s="10">
        <v>2344</v>
      </c>
      <c r="J7" s="10">
        <v>0</v>
      </c>
      <c r="M7" s="10">
        <f t="shared" ref="M7:M14" si="0">K7-L7</f>
        <v>0</v>
      </c>
      <c r="N7" s="10">
        <v>0</v>
      </c>
      <c r="O7" s="10">
        <v>0</v>
      </c>
      <c r="P7" s="10">
        <f>N7-O7</f>
        <v>0</v>
      </c>
      <c r="Q7" s="10">
        <f t="shared" ref="Q7:Q14" si="1">I7+J7</f>
        <v>2344</v>
      </c>
      <c r="R7" s="10">
        <v>0</v>
      </c>
      <c r="S7" s="10">
        <f t="shared" ref="S7:S14" si="2">M7+P7</f>
        <v>0</v>
      </c>
      <c r="T7" s="35" t="e">
        <f t="shared" ref="T7:T14" si="3">Q7/S7</f>
        <v>#DIV/0!</v>
      </c>
      <c r="U7" s="10">
        <v>615</v>
      </c>
      <c r="V7" s="10">
        <v>613</v>
      </c>
      <c r="W7" s="35"/>
    </row>
    <row r="8" spans="1:24" ht="15.75" customHeight="1" x14ac:dyDescent="0.2">
      <c r="A8" s="10" t="s">
        <v>72</v>
      </c>
      <c r="B8" s="25">
        <v>5</v>
      </c>
      <c r="C8" s="25" t="s">
        <v>8</v>
      </c>
      <c r="D8" s="25">
        <v>515</v>
      </c>
      <c r="E8" s="25">
        <v>1</v>
      </c>
      <c r="F8" s="25">
        <v>2</v>
      </c>
      <c r="G8" s="10" t="s">
        <v>38</v>
      </c>
      <c r="H8" s="10" t="s">
        <v>177</v>
      </c>
      <c r="I8" s="10">
        <v>0</v>
      </c>
      <c r="J8" s="10">
        <v>1543</v>
      </c>
      <c r="K8" s="10">
        <v>0</v>
      </c>
      <c r="L8" s="10">
        <v>0</v>
      </c>
      <c r="M8" s="10">
        <f t="shared" si="0"/>
        <v>0</v>
      </c>
      <c r="P8" s="10">
        <f t="shared" ref="P8:P14" si="4">N8-O8</f>
        <v>0</v>
      </c>
      <c r="Q8" s="10">
        <f t="shared" si="1"/>
        <v>1543</v>
      </c>
      <c r="R8" s="10">
        <v>1</v>
      </c>
      <c r="S8" s="10">
        <f t="shared" si="2"/>
        <v>0</v>
      </c>
      <c r="T8" s="35" t="e">
        <f t="shared" si="3"/>
        <v>#DIV/0!</v>
      </c>
      <c r="U8" s="10">
        <v>604</v>
      </c>
      <c r="V8" s="10">
        <v>602</v>
      </c>
      <c r="W8" s="35"/>
    </row>
    <row r="9" spans="1:24" ht="15.75" customHeight="1" x14ac:dyDescent="0.2">
      <c r="A9" s="10" t="s">
        <v>73</v>
      </c>
      <c r="B9" s="25">
        <v>6</v>
      </c>
      <c r="C9" s="25" t="s">
        <v>8</v>
      </c>
      <c r="D9" s="25">
        <v>521</v>
      </c>
      <c r="E9" s="25">
        <v>2</v>
      </c>
      <c r="F9" s="25">
        <v>1</v>
      </c>
      <c r="G9" s="10" t="s">
        <v>178</v>
      </c>
      <c r="H9" s="10" t="s">
        <v>38</v>
      </c>
      <c r="I9" s="10">
        <v>1826</v>
      </c>
      <c r="J9" s="10">
        <v>0</v>
      </c>
      <c r="K9" s="10">
        <v>302</v>
      </c>
      <c r="L9" s="10">
        <v>291</v>
      </c>
      <c r="M9" s="10">
        <f t="shared" si="0"/>
        <v>11</v>
      </c>
      <c r="N9" s="10">
        <v>0</v>
      </c>
      <c r="O9" s="10">
        <v>0</v>
      </c>
      <c r="P9" s="10">
        <f t="shared" si="4"/>
        <v>0</v>
      </c>
      <c r="Q9" s="10">
        <f t="shared" si="1"/>
        <v>1826</v>
      </c>
      <c r="R9" s="10">
        <v>1</v>
      </c>
      <c r="S9" s="10">
        <f t="shared" si="2"/>
        <v>11</v>
      </c>
      <c r="T9" s="35">
        <f t="shared" si="3"/>
        <v>166</v>
      </c>
      <c r="U9" s="8">
        <v>617</v>
      </c>
      <c r="V9" s="8">
        <v>613</v>
      </c>
      <c r="W9" s="35"/>
    </row>
    <row r="10" spans="1:24" ht="15.75" customHeight="1" x14ac:dyDescent="0.2">
      <c r="A10" s="10" t="s">
        <v>74</v>
      </c>
      <c r="B10" s="25">
        <v>6</v>
      </c>
      <c r="C10" s="25" t="s">
        <v>8</v>
      </c>
      <c r="D10" s="25">
        <v>522</v>
      </c>
      <c r="E10" s="25">
        <v>2</v>
      </c>
      <c r="F10" s="25">
        <v>2</v>
      </c>
      <c r="G10" s="10" t="s">
        <v>38</v>
      </c>
      <c r="H10" s="10" t="s">
        <v>178</v>
      </c>
      <c r="I10" s="10">
        <v>0</v>
      </c>
      <c r="J10" s="10">
        <v>2665</v>
      </c>
      <c r="K10" s="10">
        <v>0</v>
      </c>
      <c r="L10" s="10">
        <v>0</v>
      </c>
      <c r="M10" s="10">
        <f t="shared" si="0"/>
        <v>0</v>
      </c>
      <c r="N10" s="10">
        <v>305</v>
      </c>
      <c r="O10" s="10">
        <v>292</v>
      </c>
      <c r="P10" s="10">
        <f t="shared" si="4"/>
        <v>13</v>
      </c>
      <c r="Q10" s="10">
        <f t="shared" si="1"/>
        <v>2665</v>
      </c>
      <c r="R10" s="10">
        <v>3</v>
      </c>
      <c r="S10" s="10">
        <f t="shared" si="2"/>
        <v>13</v>
      </c>
      <c r="T10" s="35">
        <f t="shared" si="3"/>
        <v>205</v>
      </c>
      <c r="U10" s="8">
        <v>620</v>
      </c>
      <c r="V10" s="8">
        <v>616</v>
      </c>
      <c r="W10" s="35"/>
    </row>
    <row r="11" spans="1:24" ht="15.75" customHeight="1" x14ac:dyDescent="0.2">
      <c r="A11" s="10" t="s">
        <v>75</v>
      </c>
      <c r="B11" s="25">
        <v>7</v>
      </c>
      <c r="C11" s="25" t="s">
        <v>6</v>
      </c>
      <c r="D11" s="25">
        <v>516</v>
      </c>
      <c r="E11" s="25">
        <v>3</v>
      </c>
      <c r="F11" s="25">
        <v>1</v>
      </c>
      <c r="G11" s="10" t="s">
        <v>177</v>
      </c>
      <c r="H11" s="10" t="s">
        <v>38</v>
      </c>
      <c r="I11" s="10">
        <v>1972</v>
      </c>
      <c r="J11" s="10">
        <v>0</v>
      </c>
      <c r="K11" s="10">
        <v>264</v>
      </c>
      <c r="L11" s="10">
        <v>249</v>
      </c>
      <c r="M11" s="10">
        <f t="shared" si="0"/>
        <v>15</v>
      </c>
      <c r="N11" s="10">
        <v>0</v>
      </c>
      <c r="O11" s="10">
        <v>0</v>
      </c>
      <c r="P11" s="10">
        <f t="shared" si="4"/>
        <v>0</v>
      </c>
      <c r="Q11" s="10">
        <f t="shared" si="1"/>
        <v>1972</v>
      </c>
      <c r="R11" s="10">
        <v>0</v>
      </c>
      <c r="S11" s="10">
        <f t="shared" si="2"/>
        <v>15</v>
      </c>
      <c r="T11" s="35">
        <f t="shared" si="3"/>
        <v>131.46666666666667</v>
      </c>
      <c r="U11" s="8">
        <v>625</v>
      </c>
      <c r="V11" s="8">
        <v>616</v>
      </c>
      <c r="W11" s="35"/>
    </row>
    <row r="12" spans="1:24" ht="15.75" customHeight="1" x14ac:dyDescent="0.2">
      <c r="A12" s="10" t="s">
        <v>76</v>
      </c>
      <c r="B12" s="25">
        <v>7</v>
      </c>
      <c r="C12" s="25" t="s">
        <v>6</v>
      </c>
      <c r="D12" s="25">
        <v>525</v>
      </c>
      <c r="E12" s="25">
        <v>3</v>
      </c>
      <c r="F12" s="25">
        <v>2</v>
      </c>
      <c r="G12" s="10" t="s">
        <v>38</v>
      </c>
      <c r="H12" s="10" t="s">
        <v>177</v>
      </c>
      <c r="I12" s="10">
        <v>0</v>
      </c>
      <c r="J12" s="10">
        <v>2474</v>
      </c>
      <c r="K12" s="10">
        <v>0</v>
      </c>
      <c r="L12" s="10">
        <v>0</v>
      </c>
      <c r="M12" s="10">
        <f t="shared" si="0"/>
        <v>0</v>
      </c>
      <c r="N12" s="10">
        <v>269</v>
      </c>
      <c r="O12" s="10">
        <v>247</v>
      </c>
      <c r="P12" s="10">
        <f t="shared" si="4"/>
        <v>22</v>
      </c>
      <c r="Q12" s="10">
        <f t="shared" si="1"/>
        <v>2474</v>
      </c>
      <c r="R12" s="10">
        <v>1</v>
      </c>
      <c r="S12" s="10">
        <f t="shared" si="2"/>
        <v>22</v>
      </c>
      <c r="T12" s="35">
        <f t="shared" si="3"/>
        <v>112.45454545454545</v>
      </c>
      <c r="U12" s="33" t="s">
        <v>204</v>
      </c>
      <c r="V12" s="8">
        <v>615</v>
      </c>
      <c r="W12" s="35"/>
    </row>
    <row r="13" spans="1:24" ht="15.75" customHeight="1" x14ac:dyDescent="0.2">
      <c r="A13" s="10" t="s">
        <v>77</v>
      </c>
      <c r="B13" s="25">
        <v>8</v>
      </c>
      <c r="C13" s="25" t="s">
        <v>6</v>
      </c>
      <c r="D13" s="25">
        <v>509</v>
      </c>
      <c r="E13" s="25">
        <v>4</v>
      </c>
      <c r="F13" s="25">
        <v>1</v>
      </c>
      <c r="G13" s="10" t="s">
        <v>178</v>
      </c>
      <c r="H13" s="10" t="s">
        <v>38</v>
      </c>
      <c r="I13" s="10">
        <v>2433</v>
      </c>
      <c r="J13" s="10">
        <v>0</v>
      </c>
      <c r="K13" s="10">
        <v>291</v>
      </c>
      <c r="L13" s="10">
        <v>269</v>
      </c>
      <c r="M13" s="10">
        <f t="shared" si="0"/>
        <v>22</v>
      </c>
      <c r="N13" s="10">
        <v>0</v>
      </c>
      <c r="O13" s="10">
        <v>0</v>
      </c>
      <c r="P13" s="10">
        <f t="shared" si="4"/>
        <v>0</v>
      </c>
      <c r="Q13" s="10">
        <f t="shared" si="1"/>
        <v>2433</v>
      </c>
      <c r="R13" s="10">
        <v>0</v>
      </c>
      <c r="S13" s="10">
        <f t="shared" si="2"/>
        <v>22</v>
      </c>
      <c r="T13" s="35">
        <f t="shared" si="3"/>
        <v>110.59090909090909</v>
      </c>
      <c r="U13" s="33">
        <v>615</v>
      </c>
      <c r="V13" s="8">
        <v>605</v>
      </c>
      <c r="W13" s="35"/>
    </row>
    <row r="14" spans="1:24" ht="15.75" customHeight="1" x14ac:dyDescent="0.2">
      <c r="A14" s="10" t="s">
        <v>78</v>
      </c>
      <c r="B14" s="25">
        <v>8</v>
      </c>
      <c r="C14" s="25" t="s">
        <v>6</v>
      </c>
      <c r="D14" s="25">
        <v>536</v>
      </c>
      <c r="E14" s="25">
        <v>4</v>
      </c>
      <c r="F14" s="25">
        <v>2</v>
      </c>
      <c r="G14" s="10" t="s">
        <v>38</v>
      </c>
      <c r="H14" s="10" t="s">
        <v>178</v>
      </c>
      <c r="I14" s="10">
        <v>0</v>
      </c>
      <c r="J14" s="10">
        <v>3076</v>
      </c>
      <c r="K14" s="10">
        <v>0</v>
      </c>
      <c r="L14" s="10">
        <v>0</v>
      </c>
      <c r="M14" s="10">
        <f t="shared" si="0"/>
        <v>0</v>
      </c>
      <c r="N14" s="10">
        <v>292</v>
      </c>
      <c r="O14" s="10">
        <v>272</v>
      </c>
      <c r="P14" s="10">
        <f t="shared" si="4"/>
        <v>20</v>
      </c>
      <c r="Q14" s="10">
        <f t="shared" si="1"/>
        <v>3076</v>
      </c>
      <c r="R14" s="10">
        <v>4</v>
      </c>
      <c r="S14" s="10">
        <f t="shared" si="2"/>
        <v>20</v>
      </c>
      <c r="T14" s="35">
        <f t="shared" si="3"/>
        <v>153.80000000000001</v>
      </c>
      <c r="U14" s="8">
        <v>606</v>
      </c>
      <c r="V14" s="8">
        <v>612</v>
      </c>
      <c r="W14" s="35"/>
    </row>
    <row r="15" spans="1:24" ht="15.75" customHeight="1" x14ac:dyDescent="0.2">
      <c r="B15" s="25"/>
      <c r="C15" s="25"/>
      <c r="D15" s="25"/>
      <c r="E15" s="25"/>
      <c r="F15" s="25"/>
      <c r="T15" s="35"/>
      <c r="U15" s="8"/>
      <c r="V15" s="8"/>
      <c r="W15" s="35"/>
    </row>
    <row r="16" spans="1:24" ht="15.75" customHeight="1" x14ac:dyDescent="0.2">
      <c r="B16" s="25"/>
      <c r="C16" s="25"/>
      <c r="D16" s="25"/>
      <c r="E16" s="25"/>
      <c r="F16" s="25"/>
      <c r="T16" s="35"/>
      <c r="U16" s="8"/>
      <c r="V16" s="8"/>
      <c r="W16" s="35"/>
    </row>
    <row r="17" spans="1:23" ht="15.75" customHeight="1" x14ac:dyDescent="0.2">
      <c r="B17" s="25"/>
      <c r="C17" s="25"/>
      <c r="D17" s="25"/>
      <c r="E17" s="25"/>
      <c r="F17" s="25"/>
      <c r="T17" s="35"/>
      <c r="U17" s="8"/>
      <c r="V17" s="8"/>
      <c r="W17" s="35"/>
    </row>
    <row r="18" spans="1:23" ht="15.75" customHeight="1" x14ac:dyDescent="0.2">
      <c r="B18" s="25"/>
      <c r="C18" s="25"/>
      <c r="D18" s="25"/>
      <c r="E18" s="25"/>
      <c r="F18" s="25"/>
      <c r="T18" s="35"/>
      <c r="U18" s="8"/>
      <c r="V18" s="8"/>
      <c r="W18" s="35"/>
    </row>
    <row r="20" spans="1:23" ht="15.75" customHeight="1" x14ac:dyDescent="0.2">
      <c r="A20" s="10" t="s">
        <v>35</v>
      </c>
    </row>
    <row r="21" spans="1:23" ht="15.75" customHeight="1" x14ac:dyDescent="0.2">
      <c r="A21" s="10" t="s">
        <v>173</v>
      </c>
    </row>
    <row r="22" spans="1:23" ht="15.75" customHeight="1" x14ac:dyDescent="0.2">
      <c r="A22" s="10" t="s">
        <v>174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R7" sqref="R7:R14"/>
    </sheetView>
  </sheetViews>
  <sheetFormatPr defaultColWidth="14.42578125" defaultRowHeight="15.75" customHeight="1" x14ac:dyDescent="0.2"/>
  <cols>
    <col min="1" max="1" width="14.42578125" style="10"/>
    <col min="2" max="2" width="11.5703125" style="10" customWidth="1"/>
    <col min="3" max="6" width="9.42578125" style="10" customWidth="1"/>
    <col min="7" max="8" width="14" style="10" bestFit="1" customWidth="1"/>
    <col min="9" max="16" width="10.5703125" style="10" customWidth="1"/>
    <col min="17" max="19" width="10.28515625" style="10" customWidth="1"/>
    <col min="20" max="20" width="12.42578125" style="10" customWidth="1"/>
    <col min="21" max="21" width="20.42578125" style="23" bestFit="1" customWidth="1"/>
    <col min="22" max="22" width="20.42578125" style="23" customWidth="1"/>
    <col min="23" max="23" width="6.140625" style="10" customWidth="1"/>
    <col min="24" max="16384" width="14.42578125" style="10"/>
  </cols>
  <sheetData>
    <row r="1" spans="1:24" ht="15.75" customHeight="1" x14ac:dyDescent="0.2">
      <c r="A1" s="10" t="s">
        <v>13</v>
      </c>
      <c r="B1" s="22" t="s">
        <v>68</v>
      </c>
      <c r="C1" s="25"/>
      <c r="D1" s="25"/>
      <c r="E1" s="25"/>
      <c r="F1" s="25"/>
    </row>
    <row r="2" spans="1:24" ht="15.75" customHeight="1" x14ac:dyDescent="0.2">
      <c r="A2" s="10" t="s">
        <v>14</v>
      </c>
      <c r="B2" s="22" t="s">
        <v>415</v>
      </c>
      <c r="C2" s="25"/>
      <c r="D2" s="25"/>
      <c r="E2" s="25"/>
      <c r="F2" s="25"/>
    </row>
    <row r="3" spans="1:24" ht="15.75" customHeight="1" x14ac:dyDescent="0.2">
      <c r="A3" s="10" t="s">
        <v>15</v>
      </c>
      <c r="B3" s="22" t="s">
        <v>55</v>
      </c>
      <c r="C3" s="25"/>
      <c r="D3" s="25"/>
      <c r="E3" s="25"/>
      <c r="F3" s="25"/>
    </row>
    <row r="4" spans="1:24" ht="15.75" customHeight="1" x14ac:dyDescent="0.2">
      <c r="A4" s="10" t="s">
        <v>17</v>
      </c>
      <c r="B4" s="34" t="s">
        <v>181</v>
      </c>
      <c r="C4" s="25"/>
      <c r="D4" s="25"/>
      <c r="E4" s="25"/>
      <c r="F4" s="25"/>
      <c r="U4" s="23" t="s">
        <v>155</v>
      </c>
    </row>
    <row r="5" spans="1:24" ht="15.75" customHeight="1" x14ac:dyDescent="0.2">
      <c r="A5" s="10" t="s">
        <v>18</v>
      </c>
      <c r="B5" s="22" t="s">
        <v>171</v>
      </c>
      <c r="C5" s="25"/>
      <c r="D5" s="25"/>
      <c r="E5" s="25"/>
      <c r="F5" s="25"/>
    </row>
    <row r="6" spans="1:24" ht="15.75" customHeight="1" x14ac:dyDescent="0.2">
      <c r="B6" s="25" t="s">
        <v>11</v>
      </c>
      <c r="C6" s="25" t="s">
        <v>1</v>
      </c>
      <c r="D6" s="25" t="s">
        <v>19</v>
      </c>
      <c r="E6" s="25" t="s">
        <v>79</v>
      </c>
      <c r="F6" s="25" t="s">
        <v>4</v>
      </c>
      <c r="G6" s="10" t="s">
        <v>44</v>
      </c>
      <c r="H6" s="10" t="s">
        <v>45</v>
      </c>
      <c r="I6" s="10" t="s">
        <v>22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O6" s="10" t="s">
        <v>28</v>
      </c>
      <c r="P6" s="10" t="s">
        <v>29</v>
      </c>
      <c r="Q6" s="10" t="s">
        <v>30</v>
      </c>
      <c r="R6" s="10" t="s">
        <v>203</v>
      </c>
      <c r="S6" s="10" t="s">
        <v>31</v>
      </c>
      <c r="T6" s="10" t="s">
        <v>37</v>
      </c>
      <c r="U6" s="10" t="s">
        <v>135</v>
      </c>
      <c r="V6" s="10" t="s">
        <v>152</v>
      </c>
      <c r="X6" s="10" t="s">
        <v>14</v>
      </c>
    </row>
    <row r="7" spans="1:24" ht="15.75" customHeight="1" x14ac:dyDescent="0.2">
      <c r="A7" s="10" t="s">
        <v>71</v>
      </c>
      <c r="B7" s="25">
        <v>5</v>
      </c>
      <c r="C7" s="25" t="s">
        <v>8</v>
      </c>
      <c r="D7" s="23">
        <v>673</v>
      </c>
      <c r="E7" s="25">
        <v>3</v>
      </c>
      <c r="F7" s="25">
        <v>1</v>
      </c>
      <c r="G7" s="10" t="s">
        <v>38</v>
      </c>
      <c r="H7" s="10" t="s">
        <v>179</v>
      </c>
      <c r="I7" s="10">
        <v>0</v>
      </c>
      <c r="J7" s="10">
        <v>2691</v>
      </c>
      <c r="K7" s="10">
        <v>0</v>
      </c>
      <c r="L7" s="10">
        <v>0</v>
      </c>
      <c r="M7" s="10">
        <f t="shared" ref="M7:M14" si="0">K7-L7</f>
        <v>0</v>
      </c>
      <c r="N7" s="10">
        <v>290</v>
      </c>
      <c r="O7" s="10">
        <v>263</v>
      </c>
      <c r="P7" s="10">
        <f>N7-O7</f>
        <v>27</v>
      </c>
      <c r="Q7" s="10">
        <f t="shared" ref="Q7:Q14" si="1">I7+J7</f>
        <v>2691</v>
      </c>
      <c r="R7" s="10">
        <v>0</v>
      </c>
      <c r="S7" s="10">
        <f t="shared" ref="S7:S14" si="2">M7+P7</f>
        <v>27</v>
      </c>
      <c r="T7" s="35">
        <f t="shared" ref="T7:T14" si="3">Q7/S7</f>
        <v>99.666666666666671</v>
      </c>
      <c r="U7" s="10">
        <v>610</v>
      </c>
      <c r="V7" s="10">
        <v>583</v>
      </c>
      <c r="W7" s="35"/>
    </row>
    <row r="8" spans="1:24" ht="15.75" customHeight="1" x14ac:dyDescent="0.2">
      <c r="A8" s="10" t="s">
        <v>72</v>
      </c>
      <c r="B8" s="25">
        <v>5</v>
      </c>
      <c r="C8" s="25" t="s">
        <v>8</v>
      </c>
      <c r="D8" s="23">
        <v>510</v>
      </c>
      <c r="E8" s="25">
        <v>3</v>
      </c>
      <c r="F8" s="25">
        <v>2</v>
      </c>
      <c r="G8" s="10" t="s">
        <v>179</v>
      </c>
      <c r="H8" s="10" t="s">
        <v>38</v>
      </c>
      <c r="I8" s="10">
        <v>1627</v>
      </c>
      <c r="J8" s="10">
        <v>0</v>
      </c>
      <c r="K8" s="10">
        <v>285</v>
      </c>
      <c r="L8" s="10">
        <v>272</v>
      </c>
      <c r="M8" s="10">
        <f t="shared" si="0"/>
        <v>13</v>
      </c>
      <c r="N8" s="10">
        <v>0</v>
      </c>
      <c r="O8" s="10">
        <v>0</v>
      </c>
      <c r="P8" s="10">
        <f t="shared" ref="P8:P14" si="4">N8-O8</f>
        <v>0</v>
      </c>
      <c r="Q8" s="10">
        <f t="shared" si="1"/>
        <v>1627</v>
      </c>
      <c r="R8" s="10">
        <v>6</v>
      </c>
      <c r="S8" s="10">
        <f t="shared" si="2"/>
        <v>13</v>
      </c>
      <c r="T8" s="35">
        <f t="shared" si="3"/>
        <v>125.15384615384616</v>
      </c>
      <c r="U8" s="10">
        <v>612</v>
      </c>
      <c r="V8" s="10">
        <v>599</v>
      </c>
      <c r="W8" s="35"/>
      <c r="X8" s="10" t="s">
        <v>236</v>
      </c>
    </row>
    <row r="9" spans="1:24" ht="15.75" customHeight="1" x14ac:dyDescent="0.2">
      <c r="A9" s="10" t="s">
        <v>73</v>
      </c>
      <c r="B9" s="25">
        <v>6</v>
      </c>
      <c r="C9" s="25" t="s">
        <v>8</v>
      </c>
      <c r="D9" s="23">
        <v>521</v>
      </c>
      <c r="E9" s="25">
        <v>4</v>
      </c>
      <c r="F9" s="25">
        <v>1</v>
      </c>
      <c r="G9" s="10" t="s">
        <v>38</v>
      </c>
      <c r="H9" s="10" t="s">
        <v>180</v>
      </c>
      <c r="I9" s="10">
        <v>0</v>
      </c>
      <c r="J9" s="10">
        <v>1164</v>
      </c>
      <c r="K9" s="10">
        <v>0</v>
      </c>
      <c r="L9" s="10">
        <v>0</v>
      </c>
      <c r="M9" s="10">
        <f t="shared" si="0"/>
        <v>0</v>
      </c>
      <c r="N9" s="10">
        <v>260</v>
      </c>
      <c r="O9" s="10">
        <v>248</v>
      </c>
      <c r="P9" s="10">
        <f t="shared" si="4"/>
        <v>12</v>
      </c>
      <c r="Q9" s="10">
        <f t="shared" si="1"/>
        <v>1164</v>
      </c>
      <c r="R9" s="10">
        <v>1</v>
      </c>
      <c r="S9" s="10">
        <f t="shared" si="2"/>
        <v>12</v>
      </c>
      <c r="T9" s="35">
        <f t="shared" si="3"/>
        <v>97</v>
      </c>
      <c r="U9" s="8">
        <v>633</v>
      </c>
      <c r="V9" s="8">
        <v>615</v>
      </c>
      <c r="W9" s="35"/>
    </row>
    <row r="10" spans="1:24" ht="15.75" customHeight="1" x14ac:dyDescent="0.2">
      <c r="A10" s="10" t="s">
        <v>74</v>
      </c>
      <c r="B10" s="25">
        <v>6</v>
      </c>
      <c r="C10" s="25" t="s">
        <v>8</v>
      </c>
      <c r="D10" s="23">
        <v>520</v>
      </c>
      <c r="E10" s="25">
        <v>4</v>
      </c>
      <c r="F10" s="25">
        <v>2</v>
      </c>
      <c r="G10" s="10" t="s">
        <v>180</v>
      </c>
      <c r="H10" s="10" t="s">
        <v>38</v>
      </c>
      <c r="I10" s="10">
        <v>1871</v>
      </c>
      <c r="J10" s="10">
        <v>0</v>
      </c>
      <c r="K10" s="10">
        <v>286</v>
      </c>
      <c r="L10" s="10">
        <v>273</v>
      </c>
      <c r="M10" s="10">
        <f t="shared" si="0"/>
        <v>13</v>
      </c>
      <c r="N10" s="10">
        <v>0</v>
      </c>
      <c r="O10" s="10">
        <v>0</v>
      </c>
      <c r="P10" s="10">
        <f t="shared" si="4"/>
        <v>0</v>
      </c>
      <c r="Q10" s="10">
        <f t="shared" si="1"/>
        <v>1871</v>
      </c>
      <c r="R10" s="10">
        <v>1</v>
      </c>
      <c r="S10" s="10">
        <f t="shared" si="2"/>
        <v>13</v>
      </c>
      <c r="T10" s="35">
        <f t="shared" si="3"/>
        <v>143.92307692307693</v>
      </c>
      <c r="U10" s="8">
        <v>647</v>
      </c>
      <c r="V10" s="8">
        <v>602</v>
      </c>
      <c r="W10" s="35"/>
    </row>
    <row r="11" spans="1:24" ht="15.75" customHeight="1" x14ac:dyDescent="0.2">
      <c r="A11" s="10" t="s">
        <v>75</v>
      </c>
      <c r="B11" s="25">
        <v>7</v>
      </c>
      <c r="C11" s="25" t="s">
        <v>6</v>
      </c>
      <c r="D11" s="23">
        <v>515</v>
      </c>
      <c r="E11" s="25">
        <v>1</v>
      </c>
      <c r="F11" s="25">
        <v>1</v>
      </c>
      <c r="G11" s="10" t="s">
        <v>38</v>
      </c>
      <c r="H11" s="10" t="s">
        <v>179</v>
      </c>
      <c r="I11" s="10">
        <v>0</v>
      </c>
      <c r="J11" s="10">
        <v>3043</v>
      </c>
      <c r="K11" s="10">
        <v>0</v>
      </c>
      <c r="L11" s="10">
        <v>0</v>
      </c>
      <c r="M11" s="10">
        <f t="shared" si="0"/>
        <v>0</v>
      </c>
      <c r="N11" s="10">
        <v>315</v>
      </c>
      <c r="O11" s="10">
        <v>290</v>
      </c>
      <c r="P11" s="10">
        <f t="shared" si="4"/>
        <v>25</v>
      </c>
      <c r="Q11" s="10">
        <f t="shared" si="1"/>
        <v>3043</v>
      </c>
      <c r="R11" s="10">
        <v>0</v>
      </c>
      <c r="S11" s="10">
        <f t="shared" si="2"/>
        <v>25</v>
      </c>
      <c r="T11" s="35">
        <f t="shared" si="3"/>
        <v>121.72</v>
      </c>
      <c r="U11" s="8">
        <v>590</v>
      </c>
      <c r="V11" s="8">
        <v>608</v>
      </c>
      <c r="W11" s="35"/>
      <c r="X11" s="10" t="s">
        <v>235</v>
      </c>
    </row>
    <row r="12" spans="1:24" ht="15.75" customHeight="1" x14ac:dyDescent="0.2">
      <c r="A12" s="10" t="s">
        <v>76</v>
      </c>
      <c r="B12" s="25">
        <v>7</v>
      </c>
      <c r="C12" s="25" t="s">
        <v>6</v>
      </c>
      <c r="D12" s="23">
        <v>520</v>
      </c>
      <c r="E12" s="25">
        <v>1</v>
      </c>
      <c r="F12" s="25">
        <v>2</v>
      </c>
      <c r="G12" s="10" t="s">
        <v>179</v>
      </c>
      <c r="H12" s="10" t="s">
        <v>38</v>
      </c>
      <c r="I12" s="10">
        <v>2154</v>
      </c>
      <c r="J12" s="10">
        <v>0</v>
      </c>
      <c r="K12" s="10">
        <v>303</v>
      </c>
      <c r="L12" s="10">
        <v>285</v>
      </c>
      <c r="M12" s="10">
        <f t="shared" si="0"/>
        <v>18</v>
      </c>
      <c r="N12" s="10">
        <v>0</v>
      </c>
      <c r="O12" s="10">
        <v>0</v>
      </c>
      <c r="P12" s="10">
        <f t="shared" si="4"/>
        <v>0</v>
      </c>
      <c r="Q12" s="10">
        <f t="shared" si="1"/>
        <v>2154</v>
      </c>
      <c r="R12" s="10">
        <v>3</v>
      </c>
      <c r="S12" s="10">
        <f t="shared" si="2"/>
        <v>18</v>
      </c>
      <c r="T12" s="35">
        <f t="shared" si="3"/>
        <v>119.66666666666667</v>
      </c>
      <c r="U12" s="8">
        <v>612</v>
      </c>
      <c r="V12" s="8">
        <v>604</v>
      </c>
      <c r="W12" s="35"/>
    </row>
    <row r="13" spans="1:24" ht="15.75" customHeight="1" x14ac:dyDescent="0.2">
      <c r="A13" s="10" t="s">
        <v>77</v>
      </c>
      <c r="B13" s="25">
        <v>8</v>
      </c>
      <c r="C13" s="25" t="s">
        <v>6</v>
      </c>
      <c r="D13" s="23">
        <v>505</v>
      </c>
      <c r="E13" s="25">
        <v>2</v>
      </c>
      <c r="F13" s="25">
        <v>1</v>
      </c>
      <c r="G13" s="10" t="s">
        <v>38</v>
      </c>
      <c r="H13" s="10" t="s">
        <v>180</v>
      </c>
      <c r="I13" s="10">
        <v>0</v>
      </c>
      <c r="J13" s="10">
        <v>2325</v>
      </c>
      <c r="K13" s="10">
        <v>0</v>
      </c>
      <c r="L13" s="10">
        <v>0</v>
      </c>
      <c r="M13" s="10">
        <f t="shared" si="0"/>
        <v>0</v>
      </c>
      <c r="N13" s="10">
        <v>274</v>
      </c>
      <c r="O13" s="10">
        <v>260</v>
      </c>
      <c r="P13" s="10">
        <f t="shared" si="4"/>
        <v>14</v>
      </c>
      <c r="Q13" s="10">
        <f t="shared" si="1"/>
        <v>2325</v>
      </c>
      <c r="R13" s="10">
        <v>0</v>
      </c>
      <c r="S13" s="10">
        <f t="shared" si="2"/>
        <v>14</v>
      </c>
      <c r="T13" s="35">
        <f t="shared" si="3"/>
        <v>166.07142857142858</v>
      </c>
      <c r="U13" s="33">
        <v>594</v>
      </c>
      <c r="V13" s="8">
        <v>593</v>
      </c>
      <c r="W13" s="35"/>
    </row>
    <row r="14" spans="1:24" ht="15.75" customHeight="1" x14ac:dyDescent="0.2">
      <c r="A14" s="10" t="s">
        <v>78</v>
      </c>
      <c r="B14" s="25">
        <v>8</v>
      </c>
      <c r="C14" s="25" t="s">
        <v>6</v>
      </c>
      <c r="D14" s="23">
        <v>532</v>
      </c>
      <c r="E14" s="25">
        <v>2</v>
      </c>
      <c r="F14" s="25">
        <v>2</v>
      </c>
      <c r="G14" s="10" t="s">
        <v>180</v>
      </c>
      <c r="H14" s="10" t="s">
        <v>38</v>
      </c>
      <c r="I14" s="10">
        <v>1529</v>
      </c>
      <c r="J14" s="10">
        <v>0</v>
      </c>
      <c r="K14" s="10">
        <v>299</v>
      </c>
      <c r="L14" s="10">
        <v>286</v>
      </c>
      <c r="M14" s="10">
        <f t="shared" si="0"/>
        <v>13</v>
      </c>
      <c r="N14" s="10">
        <v>0</v>
      </c>
      <c r="O14" s="10">
        <v>0</v>
      </c>
      <c r="P14" s="10">
        <f t="shared" si="4"/>
        <v>0</v>
      </c>
      <c r="Q14" s="10">
        <f t="shared" si="1"/>
        <v>1529</v>
      </c>
      <c r="R14" s="10">
        <v>3</v>
      </c>
      <c r="S14" s="10">
        <f t="shared" si="2"/>
        <v>13</v>
      </c>
      <c r="T14" s="35">
        <f t="shared" si="3"/>
        <v>117.61538461538461</v>
      </c>
      <c r="U14" s="8">
        <v>614</v>
      </c>
      <c r="V14" s="8">
        <v>612</v>
      </c>
      <c r="W14" s="35"/>
    </row>
    <row r="15" spans="1:24" ht="15.75" customHeight="1" x14ac:dyDescent="0.2">
      <c r="B15" s="25"/>
      <c r="C15" s="25"/>
      <c r="D15" s="25"/>
      <c r="E15" s="25"/>
      <c r="F15" s="25"/>
      <c r="T15" s="35"/>
      <c r="U15" s="8"/>
      <c r="V15" s="8"/>
      <c r="W15" s="35"/>
    </row>
    <row r="16" spans="1:24" ht="15.75" customHeight="1" x14ac:dyDescent="0.2">
      <c r="B16" s="25"/>
      <c r="C16" s="25"/>
      <c r="D16" s="25"/>
      <c r="E16" s="25"/>
      <c r="F16" s="25"/>
      <c r="T16" s="35"/>
      <c r="U16" s="8"/>
      <c r="V16" s="8"/>
      <c r="W16" s="35"/>
    </row>
    <row r="17" spans="1:23" ht="15.75" customHeight="1" x14ac:dyDescent="0.2">
      <c r="B17" s="25"/>
      <c r="C17" s="25"/>
      <c r="D17" s="25"/>
      <c r="E17" s="25"/>
      <c r="F17" s="25"/>
      <c r="T17" s="35"/>
      <c r="U17" s="8"/>
      <c r="V17" s="8"/>
      <c r="W17" s="35"/>
    </row>
    <row r="18" spans="1:23" ht="15.75" customHeight="1" x14ac:dyDescent="0.2">
      <c r="B18" s="25"/>
      <c r="C18" s="25"/>
      <c r="D18" s="25"/>
      <c r="E18" s="25"/>
      <c r="F18" s="25"/>
      <c r="T18" s="35"/>
      <c r="U18" s="8"/>
      <c r="V18" s="8"/>
      <c r="W18" s="35"/>
    </row>
    <row r="20" spans="1:23" ht="15.75" customHeight="1" x14ac:dyDescent="0.2">
      <c r="A20" s="10" t="s">
        <v>35</v>
      </c>
    </row>
    <row r="21" spans="1:23" ht="15.75" customHeight="1" x14ac:dyDescent="0.2">
      <c r="A21" s="10" t="s">
        <v>175</v>
      </c>
    </row>
    <row r="22" spans="1:23" ht="15.75" customHeight="1" x14ac:dyDescent="0.2">
      <c r="A22" s="10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Details</vt:lpstr>
      <vt:lpstr>Body weight and food intake</vt:lpstr>
      <vt:lpstr>Day1-sacc</vt:lpstr>
      <vt:lpstr>Day2-sacc</vt:lpstr>
      <vt:lpstr>Day3-sacc</vt:lpstr>
      <vt:lpstr>Day4-sacc</vt:lpstr>
      <vt:lpstr>Day5-sacc</vt:lpstr>
      <vt:lpstr>Day1-cas-md</vt:lpstr>
      <vt:lpstr>Day2-cas-md</vt:lpstr>
      <vt:lpstr>Day3-cas-md</vt:lpstr>
      <vt:lpstr>Day4-cas-md</vt:lpstr>
      <vt:lpstr>Day1.1-cas-md</vt:lpstr>
      <vt:lpstr>Day2.1-cas-md</vt:lpstr>
      <vt:lpstr>Day3.1-cas-md</vt:lpstr>
      <vt:lpstr>Day4.1-cas-md</vt:lpstr>
      <vt:lpstr>Testday1</vt:lpstr>
      <vt:lpstr>Testday2</vt:lpstr>
      <vt:lpstr>Testday3</vt:lpstr>
      <vt:lpstr>Clean-up</vt:lpstr>
      <vt:lpstr>metafile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McCutcheon Lab</dc:creator>
  <cp:lastModifiedBy>James Rig</cp:lastModifiedBy>
  <cp:lastPrinted>2017-10-19T11:30:32Z</cp:lastPrinted>
  <dcterms:created xsi:type="dcterms:W3CDTF">2017-07-26T09:13:10Z</dcterms:created>
  <dcterms:modified xsi:type="dcterms:W3CDTF">2018-08-11T12:13:43Z</dcterms:modified>
</cp:coreProperties>
</file>