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7884" windowHeight="6024" activeTab="0"/>
  </bookViews>
  <sheets>
    <sheet name="Shepherd" sheetId="1" r:id="rId1"/>
    <sheet name="blank" sheetId="2" r:id="rId2"/>
    <sheet name="Sheet3" sheetId="3" r:id="rId3"/>
  </sheets>
  <definedNames>
    <definedName name="cc">'blank'!$T$4</definedName>
    <definedName name="crit">'blank'!$I$4</definedName>
    <definedName name="k">'Shepherd'!$G$6</definedName>
    <definedName name="kk">'blank'!$I$6</definedName>
    <definedName name="lambda">'Shepherd'!$G$4</definedName>
    <definedName name="MeanS">'Shepherd'!$G$3</definedName>
    <definedName name="mm">'blank'!$T$3</definedName>
    <definedName name="ms">'blank'!$I$3</definedName>
    <definedName name="pll">'blank'!$I$2</definedName>
    <definedName name="prop">'Shepherd'!$G$2</definedName>
    <definedName name="SDS">'Shepherd'!$G$5</definedName>
    <definedName name="sdsig">'blank'!$I$5</definedName>
    <definedName name="solver_adj" localSheetId="1" hidden="1">'blank'!$I$2:$I$8</definedName>
    <definedName name="solver_adj" localSheetId="0" hidden="1">'Shepherd'!$G$6</definedName>
    <definedName name="solver_cvg" localSheetId="1" hidden="1">0.0001</definedName>
    <definedName name="solver_cvg" localSheetId="0" hidden="1">0.0001</definedName>
    <definedName name="solver_drv" localSheetId="1" hidden="1">1</definedName>
    <definedName name="solver_drv" localSheetId="0" hidden="1">1</definedName>
    <definedName name="solver_est" localSheetId="1" hidden="1">1</definedName>
    <definedName name="solver_est" localSheetId="0" hidden="1">1</definedName>
    <definedName name="solver_itr" localSheetId="1" hidden="1">100</definedName>
    <definedName name="solver_itr" localSheetId="0" hidden="1">100</definedName>
    <definedName name="solver_lin" localSheetId="1" hidden="1">2</definedName>
    <definedName name="solver_lin" localSheetId="0" hidden="1">2</definedName>
    <definedName name="solver_neg" localSheetId="1" hidden="1">2</definedName>
    <definedName name="solver_neg" localSheetId="0" hidden="1">2</definedName>
    <definedName name="solver_num" localSheetId="1" hidden="1">0</definedName>
    <definedName name="solver_num" localSheetId="0" hidden="1">0</definedName>
    <definedName name="solver_nwt" localSheetId="1" hidden="1">1</definedName>
    <definedName name="solver_nwt" localSheetId="0" hidden="1">1</definedName>
    <definedName name="solver_opt" localSheetId="1" hidden="1">'blank'!$L$21</definedName>
    <definedName name="solver_opt" localSheetId="0" hidden="1">'Shepherd'!$S$20</definedName>
    <definedName name="solver_pre" localSheetId="1" hidden="1">0.000001</definedName>
    <definedName name="solver_pre" localSheetId="0" hidden="1">0.000001</definedName>
    <definedName name="solver_scl" localSheetId="1" hidden="1">2</definedName>
    <definedName name="solver_scl" localSheetId="0" hidden="1">2</definedName>
    <definedName name="solver_sho" localSheetId="1" hidden="1">2</definedName>
    <definedName name="solver_sho" localSheetId="0" hidden="1">2</definedName>
    <definedName name="solver_tim" localSheetId="1" hidden="1">100</definedName>
    <definedName name="solver_tim" localSheetId="0" hidden="1">100</definedName>
    <definedName name="solver_tol" localSheetId="1" hidden="1">0.05</definedName>
    <definedName name="solver_tol" localSheetId="0" hidden="1">0.05</definedName>
    <definedName name="solver_typ" localSheetId="1" hidden="1">2</definedName>
    <definedName name="solver_typ" localSheetId="0" hidden="1">1</definedName>
    <definedName name="solver_val" localSheetId="1" hidden="1">0</definedName>
    <definedName name="solver_val" localSheetId="0" hidden="1">0</definedName>
    <definedName name="stm">'blank'!$I$8</definedName>
  </definedNames>
  <calcPr fullCalcOnLoad="1"/>
</workbook>
</file>

<file path=xl/sharedStrings.xml><?xml version="1.0" encoding="utf-8"?>
<sst xmlns="http://schemas.openxmlformats.org/spreadsheetml/2006/main" count="20" uniqueCount="20">
  <si>
    <t>Days</t>
  </si>
  <si>
    <t>PC</t>
  </si>
  <si>
    <t>Data from paper</t>
  </si>
  <si>
    <t>MeanS</t>
  </si>
  <si>
    <t>lambda</t>
  </si>
  <si>
    <t>SDS</t>
  </si>
  <si>
    <t>k</t>
  </si>
  <si>
    <t>noise</t>
  </si>
  <si>
    <t>noise*kt</t>
  </si>
  <si>
    <t>signal</t>
  </si>
  <si>
    <t>signal weight</t>
  </si>
  <si>
    <t>pred</t>
  </si>
  <si>
    <t>SUM SS</t>
  </si>
  <si>
    <t>ln t</t>
  </si>
  <si>
    <t>lnpobs</t>
  </si>
  <si>
    <t>lnt</t>
  </si>
  <si>
    <t>(Criterion)</t>
  </si>
  <si>
    <t>prop</t>
  </si>
  <si>
    <t>Rsq</t>
  </si>
  <si>
    <t>Model preds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</si>
</sst>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sz val="11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65"/>
          <c:y val="0.1565"/>
          <c:w val="0.751"/>
          <c:h val="0.804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Shepherd!$N$15:$N$135</c:f>
              <c:numCache>
                <c:ptCount val="121"/>
                <c:pt idx="0">
                  <c:v>-3.912023005428146</c:v>
                </c:pt>
                <c:pt idx="1">
                  <c:v>0</c:v>
                </c:pt>
                <c:pt idx="2">
                  <c:v>0.6931471805599453</c:v>
                </c:pt>
                <c:pt idx="3">
                  <c:v>1.0986122886681098</c:v>
                </c:pt>
                <c:pt idx="4">
                  <c:v>1.3862943611198906</c:v>
                </c:pt>
                <c:pt idx="5">
                  <c:v>1.6094379124341003</c:v>
                </c:pt>
                <c:pt idx="6">
                  <c:v>1.791759469228055</c:v>
                </c:pt>
                <c:pt idx="7">
                  <c:v>1.9459101490553132</c:v>
                </c:pt>
                <c:pt idx="8">
                  <c:v>2.0794415416798357</c:v>
                </c:pt>
                <c:pt idx="9">
                  <c:v>2.1972245773362196</c:v>
                </c:pt>
                <c:pt idx="10">
                  <c:v>2.302585092994046</c:v>
                </c:pt>
                <c:pt idx="11">
                  <c:v>2.3978952727983707</c:v>
                </c:pt>
                <c:pt idx="12">
                  <c:v>2.4849066497880004</c:v>
                </c:pt>
                <c:pt idx="13">
                  <c:v>2.5649493574615367</c:v>
                </c:pt>
                <c:pt idx="14">
                  <c:v>2.6390573296152584</c:v>
                </c:pt>
                <c:pt idx="15">
                  <c:v>2.70805020110221</c:v>
                </c:pt>
                <c:pt idx="16">
                  <c:v>2.772588722239781</c:v>
                </c:pt>
                <c:pt idx="17">
                  <c:v>2.833213344056216</c:v>
                </c:pt>
                <c:pt idx="18">
                  <c:v>2.8903717578961645</c:v>
                </c:pt>
                <c:pt idx="19">
                  <c:v>2.9444389791664403</c:v>
                </c:pt>
                <c:pt idx="20">
                  <c:v>2.995732273553991</c:v>
                </c:pt>
                <c:pt idx="21">
                  <c:v>3.044522437723423</c:v>
                </c:pt>
                <c:pt idx="22">
                  <c:v>3.091042453358316</c:v>
                </c:pt>
                <c:pt idx="23">
                  <c:v>3.1354942159291497</c:v>
                </c:pt>
                <c:pt idx="24">
                  <c:v>3.1780538303479458</c:v>
                </c:pt>
                <c:pt idx="25">
                  <c:v>3.2188758248682006</c:v>
                </c:pt>
                <c:pt idx="26">
                  <c:v>3.258096538021482</c:v>
                </c:pt>
                <c:pt idx="27">
                  <c:v>3.295836866004329</c:v>
                </c:pt>
                <c:pt idx="28">
                  <c:v>3.332204510175204</c:v>
                </c:pt>
                <c:pt idx="29">
                  <c:v>3.367295829986474</c:v>
                </c:pt>
                <c:pt idx="30">
                  <c:v>3.4011973816621555</c:v>
                </c:pt>
                <c:pt idx="31">
                  <c:v>3.4339872044851463</c:v>
                </c:pt>
                <c:pt idx="32">
                  <c:v>3.4657359027997265</c:v>
                </c:pt>
                <c:pt idx="33">
                  <c:v>3.4965075614664802</c:v>
                </c:pt>
                <c:pt idx="34">
                  <c:v>3.5263605246161616</c:v>
                </c:pt>
                <c:pt idx="35">
                  <c:v>3.5553480614894135</c:v>
                </c:pt>
                <c:pt idx="36">
                  <c:v>3.58351893845611</c:v>
                </c:pt>
                <c:pt idx="37">
                  <c:v>3.6109179126442243</c:v>
                </c:pt>
                <c:pt idx="38">
                  <c:v>3.6375861597263857</c:v>
                </c:pt>
                <c:pt idx="39">
                  <c:v>3.6635616461296463</c:v>
                </c:pt>
                <c:pt idx="40">
                  <c:v>3.6888794541139363</c:v>
                </c:pt>
                <c:pt idx="41">
                  <c:v>3.713572066704308</c:v>
                </c:pt>
                <c:pt idx="42">
                  <c:v>3.7376696182833684</c:v>
                </c:pt>
                <c:pt idx="43">
                  <c:v>3.7612001156935624</c:v>
                </c:pt>
                <c:pt idx="44">
                  <c:v>3.784189633918261</c:v>
                </c:pt>
                <c:pt idx="45">
                  <c:v>3.8066624897703196</c:v>
                </c:pt>
                <c:pt idx="46">
                  <c:v>3.828641396489095</c:v>
                </c:pt>
                <c:pt idx="47">
                  <c:v>3.8501476017100584</c:v>
                </c:pt>
                <c:pt idx="48">
                  <c:v>3.871201010907891</c:v>
                </c:pt>
                <c:pt idx="49">
                  <c:v>3.8918202981106265</c:v>
                </c:pt>
                <c:pt idx="50">
                  <c:v>3.912023005428146</c:v>
                </c:pt>
                <c:pt idx="51">
                  <c:v>3.9318256327243257</c:v>
                </c:pt>
                <c:pt idx="52">
                  <c:v>3.9512437185814275</c:v>
                </c:pt>
                <c:pt idx="53">
                  <c:v>3.970291913552122</c:v>
                </c:pt>
                <c:pt idx="54">
                  <c:v>3.9889840465642745</c:v>
                </c:pt>
                <c:pt idx="55">
                  <c:v>4.007333185232471</c:v>
                </c:pt>
                <c:pt idx="56">
                  <c:v>4.02535169073515</c:v>
                </c:pt>
                <c:pt idx="57">
                  <c:v>4.04305126783455</c:v>
                </c:pt>
                <c:pt idx="58">
                  <c:v>4.060443010546419</c:v>
                </c:pt>
                <c:pt idx="59">
                  <c:v>4.07753744390572</c:v>
                </c:pt>
                <c:pt idx="60">
                  <c:v>4.0943445622221</c:v>
                </c:pt>
                <c:pt idx="61">
                  <c:v>4.110873864173311</c:v>
                </c:pt>
                <c:pt idx="62">
                  <c:v>4.127134385045092</c:v>
                </c:pt>
                <c:pt idx="63">
                  <c:v>4.143134726391533</c:v>
                </c:pt>
                <c:pt idx="64">
                  <c:v>4.1588830833596715</c:v>
                </c:pt>
                <c:pt idx="65">
                  <c:v>4.174387269895637</c:v>
                </c:pt>
                <c:pt idx="66">
                  <c:v>4.189654742026425</c:v>
                </c:pt>
                <c:pt idx="67">
                  <c:v>4.204692619390966</c:v>
                </c:pt>
                <c:pt idx="68">
                  <c:v>4.219507705176107</c:v>
                </c:pt>
                <c:pt idx="69">
                  <c:v>4.23410650459726</c:v>
                </c:pt>
                <c:pt idx="70">
                  <c:v>4.248495242049359</c:v>
                </c:pt>
                <c:pt idx="71">
                  <c:v>4.2626798770413155</c:v>
                </c:pt>
                <c:pt idx="72">
                  <c:v>4.276666119016055</c:v>
                </c:pt>
                <c:pt idx="73">
                  <c:v>4.290459441148391</c:v>
                </c:pt>
                <c:pt idx="74">
                  <c:v>4.30406509320417</c:v>
                </c:pt>
                <c:pt idx="75">
                  <c:v>4.31748811353631</c:v>
                </c:pt>
                <c:pt idx="76">
                  <c:v>4.330733340286331</c:v>
                </c:pt>
                <c:pt idx="77">
                  <c:v>4.343805421853684</c:v>
                </c:pt>
                <c:pt idx="78">
                  <c:v>4.356708826689592</c:v>
                </c:pt>
                <c:pt idx="79">
                  <c:v>4.3694478524670215</c:v>
                </c:pt>
                <c:pt idx="80">
                  <c:v>4.382026634673881</c:v>
                </c:pt>
                <c:pt idx="81">
                  <c:v>4.394449154672439</c:v>
                </c:pt>
                <c:pt idx="82">
                  <c:v>4.406719247264253</c:v>
                </c:pt>
                <c:pt idx="83">
                  <c:v>4.418840607796598</c:v>
                </c:pt>
                <c:pt idx="84">
                  <c:v>4.430816798843313</c:v>
                </c:pt>
                <c:pt idx="85">
                  <c:v>4.442651256490317</c:v>
                </c:pt>
                <c:pt idx="86">
                  <c:v>4.454347296253507</c:v>
                </c:pt>
                <c:pt idx="87">
                  <c:v>4.465908118654584</c:v>
                </c:pt>
                <c:pt idx="88">
                  <c:v>4.477336814478207</c:v>
                </c:pt>
                <c:pt idx="89">
                  <c:v>4.48863636973214</c:v>
                </c:pt>
                <c:pt idx="90">
                  <c:v>4.499809670330265</c:v>
                </c:pt>
                <c:pt idx="91">
                  <c:v>4.51085950651685</c:v>
                </c:pt>
                <c:pt idx="92">
                  <c:v>4.5217885770490405</c:v>
                </c:pt>
                <c:pt idx="93">
                  <c:v>4.532599493153256</c:v>
                </c:pt>
                <c:pt idx="94">
                  <c:v>4.543294782270004</c:v>
                </c:pt>
                <c:pt idx="95">
                  <c:v>4.553876891600541</c:v>
                </c:pt>
                <c:pt idx="96">
                  <c:v>4.564348191467836</c:v>
                </c:pt>
                <c:pt idx="97">
                  <c:v>4.574710978503383</c:v>
                </c:pt>
                <c:pt idx="98">
                  <c:v>4.584967478670572</c:v>
                </c:pt>
                <c:pt idx="99">
                  <c:v>4.59511985013459</c:v>
                </c:pt>
                <c:pt idx="100">
                  <c:v>4.605170185988092</c:v>
                </c:pt>
                <c:pt idx="101">
                  <c:v>4.61512051684126</c:v>
                </c:pt>
                <c:pt idx="102">
                  <c:v>4.624972813284271</c:v>
                </c:pt>
                <c:pt idx="103">
                  <c:v>4.634728988229636</c:v>
                </c:pt>
                <c:pt idx="104">
                  <c:v>4.6443908991413725</c:v>
                </c:pt>
                <c:pt idx="105">
                  <c:v>4.653960350157523</c:v>
                </c:pt>
                <c:pt idx="106">
                  <c:v>4.663439094112067</c:v>
                </c:pt>
                <c:pt idx="107">
                  <c:v>4.672828834461906</c:v>
                </c:pt>
                <c:pt idx="108">
                  <c:v>4.68213122712422</c:v>
                </c:pt>
                <c:pt idx="109">
                  <c:v>4.6913478822291435</c:v>
                </c:pt>
                <c:pt idx="110">
                  <c:v>4.700480365792417</c:v>
                </c:pt>
                <c:pt idx="111">
                  <c:v>4.709530201312334</c:v>
                </c:pt>
                <c:pt idx="112">
                  <c:v>4.718498871295094</c:v>
                </c:pt>
                <c:pt idx="113">
                  <c:v>4.727387818712341</c:v>
                </c:pt>
                <c:pt idx="114">
                  <c:v>4.736198448394496</c:v>
                </c:pt>
                <c:pt idx="115">
                  <c:v>4.74493212836325</c:v>
                </c:pt>
                <c:pt idx="116">
                  <c:v>4.7535901911063645</c:v>
                </c:pt>
                <c:pt idx="117">
                  <c:v>4.762173934797756</c:v>
                </c:pt>
                <c:pt idx="118">
                  <c:v>4.770684624465665</c:v>
                </c:pt>
                <c:pt idx="119">
                  <c:v>4.77912349311153</c:v>
                </c:pt>
                <c:pt idx="120">
                  <c:v>4.787491742782046</c:v>
                </c:pt>
              </c:numCache>
            </c:numRef>
          </c:xVal>
          <c:yVal>
            <c:numRef>
              <c:f>Shepherd!$O$15:$O$135</c:f>
              <c:numCache>
                <c:ptCount val="121"/>
                <c:pt idx="0">
                  <c:v>-0.0004991326106236122</c:v>
                </c:pt>
                <c:pt idx="1">
                  <c:v>-0.024074627665292767</c:v>
                </c:pt>
                <c:pt idx="2">
                  <c:v>-0.04647729239329403</c:v>
                </c:pt>
                <c:pt idx="3">
                  <c:v>-0.06738140595730306</c:v>
                </c:pt>
                <c:pt idx="4">
                  <c:v>-0.08693660692448114</c:v>
                </c:pt>
                <c:pt idx="5">
                  <c:v>-0.10527278313025246</c:v>
                </c:pt>
                <c:pt idx="6">
                  <c:v>-0.1225032904533682</c:v>
                </c:pt>
                <c:pt idx="7">
                  <c:v>-0.13872755174820334</c:v>
                </c:pt>
                <c:pt idx="8">
                  <c:v>-0.15403317271421169</c:v>
                </c:pt>
                <c:pt idx="9">
                  <c:v>-0.16849767766729637</c:v>
                </c:pt>
                <c:pt idx="10">
                  <c:v>-0.18218994356903723</c:v>
                </c:pt>
                <c:pt idx="11">
                  <c:v>-0.195171392543776</c:v>
                </c:pt>
                <c:pt idx="12">
                  <c:v>-0.2074969896131658</c:v>
                </c:pt>
                <c:pt idx="13">
                  <c:v>-0.21921608221811328</c:v>
                </c:pt>
                <c:pt idx="14">
                  <c:v>-0.23037311037857905</c:v>
                </c:pt>
                <c:pt idx="15">
                  <c:v>-0.24100821042354387</c:v>
                </c:pt>
                <c:pt idx="16">
                  <c:v>-0.25115773064810265</c:v>
                </c:pt>
                <c:pt idx="17">
                  <c:v>-0.2608546736895499</c:v>
                </c:pt>
                <c:pt idx="18">
                  <c:v>-0.270129077615861</c:v>
                </c:pt>
                <c:pt idx="19">
                  <c:v>-0.2790083455080166</c:v>
                </c:pt>
                <c:pt idx="20">
                  <c:v>-0.28751753155777304</c:v>
                </c:pt>
                <c:pt idx="21">
                  <c:v>-0.29567959029368424</c:v>
                </c:pt>
                <c:pt idx="22">
                  <c:v>-0.30351559441380715</c:v>
                </c:pt>
                <c:pt idx="23">
                  <c:v>-0.31104492578504533</c:v>
                </c:pt>
                <c:pt idx="24">
                  <c:v>-0.318285443421523</c:v>
                </c:pt>
                <c:pt idx="25">
                  <c:v>-0.3252536316428796</c:v>
                </c:pt>
                <c:pt idx="26">
                  <c:v>-0.33196473111080427</c:v>
                </c:pt>
                <c:pt idx="27">
                  <c:v>-0.3384328550272081</c:v>
                </c:pt>
                <c:pt idx="28">
                  <c:v>-0.34467109243341676</c:v>
                </c:pt>
                <c:pt idx="29">
                  <c:v>-0.35069160026334284</c:v>
                </c:pt>
                <c:pt idx="30">
                  <c:v>-0.35650568556420364</c:v>
                </c:pt>
                <c:pt idx="31">
                  <c:v>-0.3621238790975128</c:v>
                </c:pt>
                <c:pt idx="32">
                  <c:v>-0.3675560013639633</c:v>
                </c:pt>
                <c:pt idx="33">
                  <c:v>-0.37281122195294425</c:v>
                </c:pt>
                <c:pt idx="34">
                  <c:v>-0.37789811299632325</c:v>
                </c:pt>
                <c:pt idx="35">
                  <c:v>-0.3828246974031324</c:v>
                </c:pt>
                <c:pt idx="36">
                  <c:v>-0.3875984924639479</c:v>
                </c:pt>
                <c:pt idx="37">
                  <c:v>-0.3922265493385966</c:v>
                </c:pt>
                <c:pt idx="38">
                  <c:v>-0.3967154888763564</c:v>
                </c:pt>
                <c:pt idx="39">
                  <c:v>-0.40107153416235</c:v>
                </c:pt>
                <c:pt idx="40">
                  <c:v>-0.4053005401359953</c:v>
                </c:pt>
                <c:pt idx="41">
                  <c:v>-0.40940802058601916</c:v>
                </c:pt>
                <c:pt idx="42">
                  <c:v>-0.413399172790688</c:v>
                </c:pt>
                <c:pt idx="43">
                  <c:v>-0.4172789000407523</c:v>
                </c:pt>
                <c:pt idx="44">
                  <c:v>-0.42105183225549153</c:v>
                </c:pt>
                <c:pt idx="45">
                  <c:v>-0.42472234487855937</c:v>
                </c:pt>
                <c:pt idx="46">
                  <c:v>-0.428294576219634</c:v>
                </c:pt>
                <c:pt idx="47">
                  <c:v>-0.4317724433897284</c:v>
                </c:pt>
                <c:pt idx="48">
                  <c:v>-0.43515965696208764</c:v>
                </c:pt>
                <c:pt idx="49">
                  <c:v>-0.43845973447656955</c:v>
                </c:pt>
                <c:pt idx="50">
                  <c:v>-0.4416760128930615</c:v>
                </c:pt>
                <c:pt idx="51">
                  <c:v>-0.4448116600885585</c:v>
                </c:pt>
                <c:pt idx="52">
                  <c:v>-0.4478696854828795</c:v>
                </c:pt>
                <c:pt idx="53">
                  <c:v>-0.4508529498694424</c:v>
                </c:pt>
                <c:pt idx="54">
                  <c:v>-0.4537641745199176</c:v>
                </c:pt>
                <c:pt idx="55">
                  <c:v>-0.4566059496248314</c:v>
                </c:pt>
                <c:pt idx="56">
                  <c:v>-0.45938074212617525</c:v>
                </c:pt>
                <c:pt idx="57">
                  <c:v>-0.46209090299270944</c:v>
                </c:pt>
                <c:pt idx="58">
                  <c:v>-0.46473867398386337</c:v>
                </c:pt>
                <c:pt idx="59">
                  <c:v>-0.4673261939438457</c:v>
                </c:pt>
                <c:pt idx="60">
                  <c:v>-0.4698555046637375</c:v>
                </c:pt>
                <c:pt idx="61">
                  <c:v>-0.4723285563459003</c:v>
                </c:pt>
                <c:pt idx="62">
                  <c:v>-0.4747472127019339</c:v>
                </c:pt>
                <c:pt idx="63">
                  <c:v>-0.4771132557126413</c:v>
                </c:pt>
                <c:pt idx="64">
                  <c:v>-0.4794283900759457</c:v>
                </c:pt>
                <c:pt idx="65">
                  <c:v>-0.4816942473664496</c:v>
                </c:pt>
                <c:pt idx="66">
                  <c:v>-0.4839123899282874</c:v>
                </c:pt>
                <c:pt idx="67">
                  <c:v>-0.4860843145210726</c:v>
                </c:pt>
                <c:pt idx="68">
                  <c:v>-0.48821145573708197</c:v>
                </c:pt>
                <c:pt idx="69">
                  <c:v>-0.4902951892062962</c:v>
                </c:pt>
                <c:pt idx="70">
                  <c:v>-0.4923368346045581</c:v>
                </c:pt>
                <c:pt idx="71">
                  <c:v>-0.49433765847885275</c:v>
                </c:pt>
                <c:pt idx="72">
                  <c:v>-0.49629887690259256</c:v>
                </c:pt>
                <c:pt idx="73">
                  <c:v>-0.4982216579727547</c:v>
                </c:pt>
                <c:pt idx="74">
                  <c:v>-0.5001071241597852</c:v>
                </c:pt>
                <c:pt idx="75">
                  <c:v>-0.5019563545203263</c:v>
                </c:pt>
                <c:pt idx="76">
                  <c:v>-0.5037703867820438</c:v>
                </c:pt>
                <c:pt idx="77">
                  <c:v>-0.5055502193091257</c:v>
                </c:pt>
                <c:pt idx="78">
                  <c:v>-0.5072968129563591</c:v>
                </c:pt>
                <c:pt idx="79">
                  <c:v>-0.5090110928191126</c:v>
                </c:pt>
                <c:pt idx="80">
                  <c:v>-0.5106939498859893</c:v>
                </c:pt>
                <c:pt idx="81">
                  <c:v>-0.5123462426004305</c:v>
                </c:pt>
                <c:pt idx="82">
                  <c:v>-0.5139687983370791</c:v>
                </c:pt>
                <c:pt idx="83">
                  <c:v>-0.5155624147982979</c:v>
                </c:pt>
                <c:pt idx="84">
                  <c:v>-0.5171278613358458</c:v>
                </c:pt>
                <c:pt idx="85">
                  <c:v>-0.5186658802023627</c:v>
                </c:pt>
                <c:pt idx="86">
                  <c:v>-0.5201771877369847</c:v>
                </c:pt>
                <c:pt idx="87">
                  <c:v>-0.5216624754891056</c:v>
                </c:pt>
                <c:pt idx="88">
                  <c:v>-0.5231224112840284</c:v>
                </c:pt>
                <c:pt idx="89">
                  <c:v>-0.5245576402339875</c:v>
                </c:pt>
                <c:pt idx="90">
                  <c:v>-0.5259687856977934</c:v>
                </c:pt>
                <c:pt idx="91">
                  <c:v>-0.5273564501921192</c:v>
                </c:pt>
                <c:pt idx="92">
                  <c:v>-0.5287212162572623</c:v>
                </c:pt>
                <c:pt idx="93">
                  <c:v>-0.530063647280012</c:v>
                </c:pt>
                <c:pt idx="94">
                  <c:v>-0.5313842882760913</c:v>
                </c:pt>
                <c:pt idx="95">
                  <c:v>-0.5326836666344733</c:v>
                </c:pt>
                <c:pt idx="96">
                  <c:v>-0.5339622928257276</c:v>
                </c:pt>
                <c:pt idx="97">
                  <c:v>-0.5352206610764122</c:v>
                </c:pt>
                <c:pt idx="98">
                  <c:v>-0.5364592500113992</c:v>
                </c:pt>
                <c:pt idx="99">
                  <c:v>-0.5376785232658995</c:v>
                </c:pt>
                <c:pt idx="100">
                  <c:v>-0.5388789300688495</c:v>
                </c:pt>
                <c:pt idx="101">
                  <c:v>-0.540060905799209</c:v>
                </c:pt>
                <c:pt idx="102">
                  <c:v>-0.5412248725166313</c:v>
                </c:pt>
                <c:pt idx="103">
                  <c:v>-0.542371239467876</c:v>
                </c:pt>
                <c:pt idx="104">
                  <c:v>-0.5435004035702478</c:v>
                </c:pt>
                <c:pt idx="105">
                  <c:v>-0.5446127498732733</c:v>
                </c:pt>
                <c:pt idx="106">
                  <c:v>-0.5457086519997497</c:v>
                </c:pt>
                <c:pt idx="107">
                  <c:v>-0.5467884725672368</c:v>
                </c:pt>
                <c:pt idx="108">
                  <c:v>-0.5478525635909944</c:v>
                </c:pt>
                <c:pt idx="109">
                  <c:v>-0.5489012668693198</c:v>
                </c:pt>
                <c:pt idx="110">
                  <c:v>-0.5499349143521681</c:v>
                </c:pt>
                <c:pt idx="111">
                  <c:v>-0.5509538284939041</c:v>
                </c:pt>
                <c:pt idx="112">
                  <c:v>-0.5519583225909755</c:v>
                </c:pt>
                <c:pt idx="113">
                  <c:v>-0.5529487011052548</c:v>
                </c:pt>
                <c:pt idx="114">
                  <c:v>-0.5539252599737556</c:v>
                </c:pt>
                <c:pt idx="115">
                  <c:v>-0.5548882869053917</c:v>
                </c:pt>
                <c:pt idx="116">
                  <c:v>-0.5558380616654051</c:v>
                </c:pt>
                <c:pt idx="117">
                  <c:v>-0.5567748563480596</c:v>
                </c:pt>
                <c:pt idx="118">
                  <c:v>-0.5576989356381604</c:v>
                </c:pt>
                <c:pt idx="119">
                  <c:v>-0.5586105570619322</c:v>
                </c:pt>
                <c:pt idx="120">
                  <c:v>-0.559509971227757</c:v>
                </c:pt>
              </c:numCache>
            </c:numRef>
          </c:yVal>
          <c:smooth val="1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Shepherd!$L$7:$L$10</c:f>
              <c:numCache>
                <c:ptCount val="4"/>
                <c:pt idx="0">
                  <c:v>-3.912023005428146</c:v>
                </c:pt>
                <c:pt idx="1">
                  <c:v>1.0986122886681098</c:v>
                </c:pt>
                <c:pt idx="2">
                  <c:v>1.9459101490553132</c:v>
                </c:pt>
                <c:pt idx="3">
                  <c:v>4.787491742782046</c:v>
                </c:pt>
              </c:numCache>
            </c:numRef>
          </c:xVal>
          <c:yVal>
            <c:numRef>
              <c:f>Shepherd!$M$7:$M$10</c:f>
              <c:numCache>
                <c:ptCount val="4"/>
                <c:pt idx="0">
                  <c:v>-0.0030045090202987243</c:v>
                </c:pt>
                <c:pt idx="1">
                  <c:v>-0.08338160893905101</c:v>
                </c:pt>
                <c:pt idx="2">
                  <c:v>-0.13926206733350766</c:v>
                </c:pt>
                <c:pt idx="3">
                  <c:v>-0.5499130124740376</c:v>
                </c:pt>
              </c:numCache>
            </c:numRef>
          </c:yVal>
          <c:smooth val="0"/>
        </c:ser>
        <c:axId val="53023080"/>
        <c:axId val="7445673"/>
      </c:scatterChart>
      <c:valAx>
        <c:axId val="530230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Arial"/>
                    <a:ea typeface="Arial"/>
                    <a:cs typeface="Arial"/>
                  </a:rPr>
                  <a:t>Ln elapsed time (days)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445673"/>
        <c:crossesAt val="-0.6"/>
        <c:crossBetween val="midCat"/>
        <c:dispUnits/>
      </c:valAx>
      <c:valAx>
        <c:axId val="74456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Arial"/>
                    <a:ea typeface="Arial"/>
                    <a:cs typeface="Arial"/>
                  </a:rPr>
                  <a:t>Ln (proportion correctly recognised)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023080"/>
        <c:crossesAt val="-6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428625</xdr:colOff>
      <xdr:row>21</xdr:row>
      <xdr:rowOff>85725</xdr:rowOff>
    </xdr:from>
    <xdr:to>
      <xdr:col>25</xdr:col>
      <xdr:colOff>152400</xdr:colOff>
      <xdr:row>52</xdr:row>
      <xdr:rowOff>95250</xdr:rowOff>
    </xdr:to>
    <xdr:graphicFrame>
      <xdr:nvGraphicFramePr>
        <xdr:cNvPr id="1" name="Chart 3"/>
        <xdr:cNvGraphicFramePr/>
      </xdr:nvGraphicFramePr>
      <xdr:xfrm>
        <a:off x="10401300" y="3486150"/>
        <a:ext cx="5429250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S355"/>
  <sheetViews>
    <sheetView tabSelected="1" workbookViewId="0" topLeftCell="C2">
      <selection activeCell="L14" sqref="L14"/>
    </sheetView>
  </sheetViews>
  <sheetFormatPr defaultColWidth="9.140625" defaultRowHeight="12.75"/>
  <cols>
    <col min="9" max="9" width="12.421875" style="0" bestFit="1" customWidth="1"/>
    <col min="19" max="19" width="12.421875" style="0" bestFit="1" customWidth="1"/>
  </cols>
  <sheetData>
    <row r="2" spans="6:7" ht="12.75">
      <c r="F2" t="s">
        <v>17</v>
      </c>
      <c r="G2">
        <f>G7</f>
        <v>1</v>
      </c>
    </row>
    <row r="3" spans="3:9" ht="12.75">
      <c r="C3" s="2" t="s">
        <v>2</v>
      </c>
      <c r="D3" s="3"/>
      <c r="F3" t="s">
        <v>3</v>
      </c>
      <c r="G3">
        <v>1</v>
      </c>
      <c r="I3">
        <v>1.4455875228617E-05</v>
      </c>
    </row>
    <row r="4" spans="3:10" ht="12.75">
      <c r="C4" s="4"/>
      <c r="D4" s="5"/>
      <c r="F4" t="s">
        <v>4</v>
      </c>
      <c r="G4">
        <v>1</v>
      </c>
      <c r="H4" t="s">
        <v>16</v>
      </c>
      <c r="J4">
        <f>I3/I11</f>
        <v>0.04149291523464832</v>
      </c>
    </row>
    <row r="5" spans="3:7" ht="12.75">
      <c r="C5" s="4"/>
      <c r="D5" s="5"/>
      <c r="F5" t="s">
        <v>5</v>
      </c>
      <c r="G5">
        <v>1</v>
      </c>
    </row>
    <row r="6" spans="3:13" ht="12.75">
      <c r="C6" s="4" t="s">
        <v>0</v>
      </c>
      <c r="D6" s="5" t="s">
        <v>1</v>
      </c>
      <c r="E6" t="s">
        <v>11</v>
      </c>
      <c r="F6" t="s">
        <v>6</v>
      </c>
      <c r="G6">
        <v>0.07870942939339876</v>
      </c>
      <c r="L6" t="s">
        <v>15</v>
      </c>
      <c r="M6" t="s">
        <v>14</v>
      </c>
    </row>
    <row r="7" spans="3:18" ht="12.75">
      <c r="C7" s="4">
        <v>0.02</v>
      </c>
      <c r="D7" s="5">
        <v>0.997</v>
      </c>
      <c r="E7">
        <f>L14</f>
        <v>0.9995009919353354</v>
      </c>
      <c r="G7">
        <v>1</v>
      </c>
      <c r="I7">
        <f>(M7-N7)^2</f>
        <v>6.276910954156555E-06</v>
      </c>
      <c r="L7">
        <f aca="true" t="shared" si="0" ref="L7:M10">LN(C7)</f>
        <v>-3.912023005428146</v>
      </c>
      <c r="M7">
        <f t="shared" si="0"/>
        <v>-0.0030045090202987243</v>
      </c>
      <c r="N7">
        <f>LN(E7)</f>
        <v>-0.0004991326106236122</v>
      </c>
      <c r="R7">
        <f>D7</f>
        <v>0.997</v>
      </c>
    </row>
    <row r="8" spans="3:18" ht="12.75">
      <c r="C8" s="4">
        <v>3</v>
      </c>
      <c r="D8" s="5">
        <v>0.92</v>
      </c>
      <c r="E8">
        <f>L18</f>
        <v>0.9348385803287571</v>
      </c>
      <c r="I8">
        <f>(M8-N8)^2</f>
        <v>0.00025600649545713607</v>
      </c>
      <c r="L8">
        <f t="shared" si="0"/>
        <v>1.0986122886681098</v>
      </c>
      <c r="M8">
        <f t="shared" si="0"/>
        <v>-0.08338160893905101</v>
      </c>
      <c r="N8">
        <f>LN(E8)</f>
        <v>-0.06738140595730306</v>
      </c>
      <c r="R8">
        <f>D8</f>
        <v>0.92</v>
      </c>
    </row>
    <row r="9" spans="3:18" ht="12.75">
      <c r="C9" s="4">
        <v>7</v>
      </c>
      <c r="D9" s="5">
        <v>0.87</v>
      </c>
      <c r="E9">
        <f>L22</f>
        <v>0.8704651528638676</v>
      </c>
      <c r="I9">
        <f>(M9-N9)^2</f>
        <v>2.8570691093321786E-07</v>
      </c>
      <c r="L9">
        <f t="shared" si="0"/>
        <v>1.9459101490553132</v>
      </c>
      <c r="M9">
        <f t="shared" si="0"/>
        <v>-0.13926206733350766</v>
      </c>
      <c r="N9">
        <f>LN(E9)</f>
        <v>-0.13872755174820334</v>
      </c>
      <c r="R9">
        <f>D9</f>
        <v>0.87</v>
      </c>
    </row>
    <row r="10" spans="3:18" ht="12.75">
      <c r="C10" s="6">
        <v>120</v>
      </c>
      <c r="D10" s="7">
        <v>0.577</v>
      </c>
      <c r="E10">
        <f>L135</f>
        <v>0.571489041317972</v>
      </c>
      <c r="I10">
        <f>(M10-N10)^2</f>
        <v>9.210161732059265E-05</v>
      </c>
      <c r="L10">
        <f t="shared" si="0"/>
        <v>4.787491742782046</v>
      </c>
      <c r="M10">
        <f t="shared" si="0"/>
        <v>-0.5499130124740376</v>
      </c>
      <c r="N10">
        <f>LN(E10)</f>
        <v>-0.559509971227757</v>
      </c>
      <c r="R10">
        <f>D10</f>
        <v>0.577</v>
      </c>
    </row>
    <row r="11" spans="8:9" ht="12.75">
      <c r="H11" t="s">
        <v>12</v>
      </c>
      <c r="I11">
        <f>SUM(I8:I10)</f>
        <v>0.0003483938196886619</v>
      </c>
    </row>
    <row r="12" ht="12.75">
      <c r="R12">
        <f>AVERAGE(R7:R10)</f>
        <v>0.841</v>
      </c>
    </row>
    <row r="13" spans="6:19" ht="12.75">
      <c r="F13" t="s">
        <v>7</v>
      </c>
      <c r="G13" t="s">
        <v>8</v>
      </c>
      <c r="H13" t="s">
        <v>9</v>
      </c>
      <c r="J13" t="s">
        <v>10</v>
      </c>
      <c r="L13" t="s">
        <v>19</v>
      </c>
      <c r="N13" t="s">
        <v>13</v>
      </c>
      <c r="R13">
        <f>(R7-$R$12)^2</f>
        <v>0.024336000000000007</v>
      </c>
      <c r="S13">
        <f>(D7-E7)^2</f>
        <v>6.254960660612573E-06</v>
      </c>
    </row>
    <row r="14" spans="5:19" ht="12.75">
      <c r="E14">
        <f>C7</f>
        <v>0.02</v>
      </c>
      <c r="F14">
        <f aca="true" t="shared" si="1" ref="F14:F77">1-NORMDIST(lambda,0,1,TRUE)</f>
        <v>0.15865525393145707</v>
      </c>
      <c r="G14">
        <f aca="true" t="shared" si="2" ref="G14:G77">F14*E14*k</f>
        <v>0.0002497532901441954</v>
      </c>
      <c r="H14">
        <f aca="true" t="shared" si="3" ref="H14:H77">1-NORMDIST(lambda,MeanS,SDS,TRUE)</f>
        <v>0.5</v>
      </c>
      <c r="J14">
        <f>H14/(H14+G14)</f>
        <v>0.9995007428019672</v>
      </c>
      <c r="L14">
        <f aca="true" t="shared" si="4" ref="L14:L77">prop*(H14+G14)/(H14+2*G14)+(1-prop)*0.5</f>
        <v>0.9995009919353354</v>
      </c>
      <c r="R14">
        <f>(R8-$R$12)^2</f>
        <v>0.006241000000000011</v>
      </c>
      <c r="S14">
        <f>(D8-E8)^2</f>
        <v>0.0002201834661729762</v>
      </c>
    </row>
    <row r="15" spans="5:19" ht="12.75">
      <c r="E15">
        <f>E14</f>
        <v>0.02</v>
      </c>
      <c r="F15">
        <f t="shared" si="1"/>
        <v>0.15865525393145707</v>
      </c>
      <c r="G15">
        <f t="shared" si="2"/>
        <v>0.0002497532901441954</v>
      </c>
      <c r="H15">
        <f t="shared" si="3"/>
        <v>0.5</v>
      </c>
      <c r="J15">
        <f>H15/(H15+G15)</f>
        <v>0.9995007428019672</v>
      </c>
      <c r="L15">
        <f t="shared" si="4"/>
        <v>0.9995009919353354</v>
      </c>
      <c r="N15">
        <f>LN(E15)</f>
        <v>-3.912023005428146</v>
      </c>
      <c r="O15">
        <f>LN(L15)</f>
        <v>-0.0004991326106236122</v>
      </c>
      <c r="R15">
        <f>(R9-$R$12)^2</f>
        <v>0.0008410000000000015</v>
      </c>
      <c r="S15">
        <f>(D9-E9)^2</f>
        <v>2.1636718676424192E-07</v>
      </c>
    </row>
    <row r="16" spans="5:19" ht="12.75">
      <c r="E16">
        <v>1</v>
      </c>
      <c r="F16">
        <f t="shared" si="1"/>
        <v>0.15865525393145707</v>
      </c>
      <c r="G16">
        <f t="shared" si="2"/>
        <v>0.012487664507209771</v>
      </c>
      <c r="H16">
        <f t="shared" si="3"/>
        <v>0.5</v>
      </c>
      <c r="J16">
        <f aca="true" t="shared" si="5" ref="J16:J79">H16/(H16+G16)</f>
        <v>0.9756332388620175</v>
      </c>
      <c r="L16">
        <f t="shared" si="4"/>
        <v>0.9762128545532721</v>
      </c>
      <c r="N16">
        <f aca="true" t="shared" si="6" ref="N16:N79">LN(E16)</f>
        <v>0</v>
      </c>
      <c r="O16">
        <f aca="true" t="shared" si="7" ref="O16:O79">LN(L16)</f>
        <v>-0.024074627665292767</v>
      </c>
      <c r="R16">
        <f>(R10-$R$12)^2</f>
        <v>0.06969600000000001</v>
      </c>
      <c r="S16">
        <f>(D10-E10)^2</f>
        <v>3.037066559501979E-05</v>
      </c>
    </row>
    <row r="17" spans="5:15" ht="12.75">
      <c r="E17">
        <v>2</v>
      </c>
      <c r="F17">
        <f t="shared" si="1"/>
        <v>0.15865525393145707</v>
      </c>
      <c r="G17">
        <f t="shared" si="2"/>
        <v>0.024975329014419543</v>
      </c>
      <c r="H17">
        <f t="shared" si="3"/>
        <v>0.5</v>
      </c>
      <c r="J17">
        <f t="shared" si="5"/>
        <v>0.9524257091065443</v>
      </c>
      <c r="L17">
        <f t="shared" si="4"/>
        <v>0.9545862366926927</v>
      </c>
      <c r="N17">
        <f t="shared" si="6"/>
        <v>0.6931471805599453</v>
      </c>
      <c r="O17">
        <f t="shared" si="7"/>
        <v>-0.04647729239329403</v>
      </c>
    </row>
    <row r="18" spans="5:19" ht="12.75">
      <c r="E18">
        <v>3</v>
      </c>
      <c r="F18">
        <f t="shared" si="1"/>
        <v>0.15865525393145707</v>
      </c>
      <c r="G18">
        <f t="shared" si="2"/>
        <v>0.037462993521629316</v>
      </c>
      <c r="H18">
        <f t="shared" si="3"/>
        <v>0.5</v>
      </c>
      <c r="J18">
        <f t="shared" si="5"/>
        <v>0.9302966083745416</v>
      </c>
      <c r="L18">
        <f t="shared" si="4"/>
        <v>0.9348385803287571</v>
      </c>
      <c r="N18">
        <f t="shared" si="6"/>
        <v>1.0986122886681098</v>
      </c>
      <c r="O18">
        <f t="shared" si="7"/>
        <v>-0.06738140595730306</v>
      </c>
      <c r="R18">
        <f>SUM(R13:R16)</f>
        <v>0.10111400000000002</v>
      </c>
      <c r="S18">
        <f>SUM(S13:S16)</f>
        <v>0.0002570254596153728</v>
      </c>
    </row>
    <row r="19" spans="5:15" ht="12.75">
      <c r="E19">
        <f>E18+1</f>
        <v>4</v>
      </c>
      <c r="F19">
        <f t="shared" si="1"/>
        <v>0.15865525393145707</v>
      </c>
      <c r="G19">
        <f t="shared" si="2"/>
        <v>0.049950658028839086</v>
      </c>
      <c r="H19">
        <f t="shared" si="3"/>
        <v>0.5</v>
      </c>
      <c r="J19">
        <f t="shared" si="5"/>
        <v>0.9091724733853855</v>
      </c>
      <c r="L19">
        <f t="shared" si="4"/>
        <v>0.916735208455458</v>
      </c>
      <c r="N19">
        <f t="shared" si="6"/>
        <v>1.3862943611198906</v>
      </c>
      <c r="O19">
        <f t="shared" si="7"/>
        <v>-0.08693660692448114</v>
      </c>
    </row>
    <row r="20" spans="5:19" ht="12.75">
      <c r="E20">
        <f aca="true" t="shared" si="8" ref="E20:E83">E19+1</f>
        <v>5</v>
      </c>
      <c r="F20">
        <f t="shared" si="1"/>
        <v>0.15865525393145707</v>
      </c>
      <c r="G20">
        <f t="shared" si="2"/>
        <v>0.062438322536048856</v>
      </c>
      <c r="H20">
        <f t="shared" si="3"/>
        <v>0.5</v>
      </c>
      <c r="J20">
        <f t="shared" si="5"/>
        <v>0.888986365199098</v>
      </c>
      <c r="L20">
        <f t="shared" si="4"/>
        <v>0.9000789627385661</v>
      </c>
      <c r="N20">
        <f t="shared" si="6"/>
        <v>1.6094379124341003</v>
      </c>
      <c r="O20">
        <f t="shared" si="7"/>
        <v>-0.10527278313025246</v>
      </c>
      <c r="R20" s="1" t="s">
        <v>18</v>
      </c>
      <c r="S20" s="1">
        <f>(R18-S18)/R18</f>
        <v>0.9974580625866313</v>
      </c>
    </row>
    <row r="21" spans="5:15" ht="12.75">
      <c r="E21">
        <f t="shared" si="8"/>
        <v>6</v>
      </c>
      <c r="F21">
        <f t="shared" si="1"/>
        <v>0.15865525393145707</v>
      </c>
      <c r="G21">
        <f t="shared" si="2"/>
        <v>0.07492598704325863</v>
      </c>
      <c r="H21">
        <f t="shared" si="3"/>
        <v>0.5</v>
      </c>
      <c r="J21">
        <f t="shared" si="5"/>
        <v>0.8696771606575143</v>
      </c>
      <c r="L21">
        <f t="shared" si="4"/>
        <v>0.8847029938647482</v>
      </c>
      <c r="N21">
        <f t="shared" si="6"/>
        <v>1.791759469228055</v>
      </c>
      <c r="O21">
        <f t="shared" si="7"/>
        <v>-0.1225032904533682</v>
      </c>
    </row>
    <row r="22" spans="5:15" ht="12.75">
      <c r="E22">
        <f t="shared" si="8"/>
        <v>7</v>
      </c>
      <c r="F22">
        <f t="shared" si="1"/>
        <v>0.15865525393145707</v>
      </c>
      <c r="G22">
        <f t="shared" si="2"/>
        <v>0.08741365155046839</v>
      </c>
      <c r="H22">
        <f t="shared" si="3"/>
        <v>0.5</v>
      </c>
      <c r="J22">
        <f t="shared" si="5"/>
        <v>0.8511889342037905</v>
      </c>
      <c r="L22">
        <f t="shared" si="4"/>
        <v>0.8704651528638676</v>
      </c>
      <c r="N22">
        <f t="shared" si="6"/>
        <v>1.9459101490553132</v>
      </c>
      <c r="O22">
        <f t="shared" si="7"/>
        <v>-0.13872755174820334</v>
      </c>
    </row>
    <row r="23" spans="5:15" ht="12.75">
      <c r="E23">
        <f t="shared" si="8"/>
        <v>8</v>
      </c>
      <c r="F23">
        <f t="shared" si="1"/>
        <v>0.15865525393145707</v>
      </c>
      <c r="G23">
        <f t="shared" si="2"/>
        <v>0.09990131605767817</v>
      </c>
      <c r="H23">
        <f t="shared" si="3"/>
        <v>0.5</v>
      </c>
      <c r="J23">
        <f t="shared" si="5"/>
        <v>0.8334704169109156</v>
      </c>
      <c r="L23">
        <f t="shared" si="4"/>
        <v>0.857243583443381</v>
      </c>
      <c r="N23">
        <f t="shared" si="6"/>
        <v>2.0794415416798357</v>
      </c>
      <c r="O23">
        <f t="shared" si="7"/>
        <v>-0.15403317271421169</v>
      </c>
    </row>
    <row r="24" spans="5:15" ht="12.75">
      <c r="E24">
        <f t="shared" si="8"/>
        <v>9</v>
      </c>
      <c r="F24">
        <f t="shared" si="1"/>
        <v>0.15865525393145707</v>
      </c>
      <c r="G24">
        <f t="shared" si="2"/>
        <v>0.11238898056488794</v>
      </c>
      <c r="H24">
        <f t="shared" si="3"/>
        <v>0.5</v>
      </c>
      <c r="J24">
        <f t="shared" si="5"/>
        <v>0.816474521698257</v>
      </c>
      <c r="L24">
        <f t="shared" si="4"/>
        <v>0.8449332256327202</v>
      </c>
      <c r="N24">
        <f t="shared" si="6"/>
        <v>2.1972245773362196</v>
      </c>
      <c r="O24">
        <f t="shared" si="7"/>
        <v>-0.16849767766729637</v>
      </c>
    </row>
    <row r="25" spans="5:15" ht="12.75">
      <c r="E25">
        <f t="shared" si="8"/>
        <v>10</v>
      </c>
      <c r="F25">
        <f t="shared" si="1"/>
        <v>0.15865525393145707</v>
      </c>
      <c r="G25">
        <f t="shared" si="2"/>
        <v>0.12487664507209771</v>
      </c>
      <c r="H25">
        <f t="shared" si="3"/>
        <v>0.5</v>
      </c>
      <c r="J25">
        <f t="shared" si="5"/>
        <v>0.8001579254771323</v>
      </c>
      <c r="L25">
        <f t="shared" si="4"/>
        <v>0.8334430182385982</v>
      </c>
      <c r="N25">
        <f t="shared" si="6"/>
        <v>2.302585092994046</v>
      </c>
      <c r="O25">
        <f t="shared" si="7"/>
        <v>-0.18218994356903723</v>
      </c>
    </row>
    <row r="26" spans="5:15" ht="12.75">
      <c r="E26">
        <f t="shared" si="8"/>
        <v>11</v>
      </c>
      <c r="F26">
        <f t="shared" si="1"/>
        <v>0.15865525393145707</v>
      </c>
      <c r="G26">
        <f t="shared" si="2"/>
        <v>0.13736430957930748</v>
      </c>
      <c r="H26">
        <f t="shared" si="3"/>
        <v>0.5</v>
      </c>
      <c r="J26">
        <f t="shared" si="5"/>
        <v>0.7844807004176704</v>
      </c>
      <c r="L26">
        <f t="shared" si="4"/>
        <v>0.822693642415727</v>
      </c>
      <c r="N26">
        <f t="shared" si="6"/>
        <v>2.3978952727983707</v>
      </c>
      <c r="O26">
        <f t="shared" si="7"/>
        <v>-0.195171392543776</v>
      </c>
    </row>
    <row r="27" spans="5:15" ht="12.75">
      <c r="E27">
        <f t="shared" si="8"/>
        <v>12</v>
      </c>
      <c r="F27">
        <f t="shared" si="1"/>
        <v>0.15865525393145707</v>
      </c>
      <c r="G27">
        <f t="shared" si="2"/>
        <v>0.14985197408651726</v>
      </c>
      <c r="H27">
        <f t="shared" si="3"/>
        <v>0.5</v>
      </c>
      <c r="J27">
        <f t="shared" si="5"/>
        <v>0.7694059877294965</v>
      </c>
      <c r="L27">
        <f t="shared" si="4"/>
        <v>0.8126156880569841</v>
      </c>
      <c r="N27">
        <f t="shared" si="6"/>
        <v>2.4849066497880004</v>
      </c>
      <c r="O27">
        <f t="shared" si="7"/>
        <v>-0.2074969896131658</v>
      </c>
    </row>
    <row r="28" spans="5:15" ht="12.75">
      <c r="E28">
        <f t="shared" si="8"/>
        <v>13</v>
      </c>
      <c r="F28">
        <f t="shared" si="1"/>
        <v>0.15865525393145707</v>
      </c>
      <c r="G28">
        <f t="shared" si="2"/>
        <v>0.16233963859372702</v>
      </c>
      <c r="H28">
        <f t="shared" si="3"/>
        <v>0.5</v>
      </c>
      <c r="J28">
        <f t="shared" si="5"/>
        <v>0.7548997083453968</v>
      </c>
      <c r="L28">
        <f t="shared" si="4"/>
        <v>0.8031481533677166</v>
      </c>
      <c r="N28">
        <f t="shared" si="6"/>
        <v>2.5649493574615367</v>
      </c>
      <c r="O28">
        <f t="shared" si="7"/>
        <v>-0.21921608221811328</v>
      </c>
    </row>
    <row r="29" spans="5:15" ht="12.75">
      <c r="E29">
        <f t="shared" si="8"/>
        <v>14</v>
      </c>
      <c r="F29">
        <f t="shared" si="1"/>
        <v>0.15865525393145707</v>
      </c>
      <c r="G29">
        <f t="shared" si="2"/>
        <v>0.17482730310093678</v>
      </c>
      <c r="H29">
        <f t="shared" si="3"/>
        <v>0.5</v>
      </c>
      <c r="J29">
        <f t="shared" si="5"/>
        <v>0.7409303057277351</v>
      </c>
      <c r="L29">
        <f t="shared" si="4"/>
        <v>0.7942372090672822</v>
      </c>
      <c r="N29">
        <f t="shared" si="6"/>
        <v>2.6390573296152584</v>
      </c>
      <c r="O29">
        <f t="shared" si="7"/>
        <v>-0.23037311037857905</v>
      </c>
    </row>
    <row r="30" spans="5:15" ht="12.75">
      <c r="E30">
        <f t="shared" si="8"/>
        <v>15</v>
      </c>
      <c r="F30">
        <f t="shared" si="1"/>
        <v>0.15865525393145707</v>
      </c>
      <c r="G30">
        <f t="shared" si="2"/>
        <v>0.18731496760814656</v>
      </c>
      <c r="H30">
        <f t="shared" si="3"/>
        <v>0.5</v>
      </c>
      <c r="J30">
        <f t="shared" si="5"/>
        <v>0.7274685167122114</v>
      </c>
      <c r="L30">
        <f t="shared" si="4"/>
        <v>0.7858351743222416</v>
      </c>
      <c r="N30">
        <f t="shared" si="6"/>
        <v>2.70805020110221</v>
      </c>
      <c r="O30">
        <f t="shared" si="7"/>
        <v>-0.24100821042354387</v>
      </c>
    </row>
    <row r="31" spans="5:15" ht="12.75">
      <c r="E31">
        <f t="shared" si="8"/>
        <v>16</v>
      </c>
      <c r="F31">
        <f t="shared" si="1"/>
        <v>0.15865525393145707</v>
      </c>
      <c r="G31">
        <f t="shared" si="2"/>
        <v>0.19980263211535634</v>
      </c>
      <c r="H31">
        <f t="shared" si="3"/>
        <v>0.5</v>
      </c>
      <c r="J31">
        <f t="shared" si="5"/>
        <v>0.7144871668867622</v>
      </c>
      <c r="L31">
        <f t="shared" si="4"/>
        <v>0.7778996632637368</v>
      </c>
      <c r="N31">
        <f t="shared" si="6"/>
        <v>2.772588722239781</v>
      </c>
      <c r="O31">
        <f t="shared" si="7"/>
        <v>-0.25115773064810265</v>
      </c>
    </row>
    <row r="32" spans="5:15" ht="12.75">
      <c r="E32">
        <f t="shared" si="8"/>
        <v>17</v>
      </c>
      <c r="F32">
        <f t="shared" si="1"/>
        <v>0.15865525393145707</v>
      </c>
      <c r="G32">
        <f t="shared" si="2"/>
        <v>0.21229029662256613</v>
      </c>
      <c r="H32">
        <f t="shared" si="3"/>
        <v>0.5</v>
      </c>
      <c r="J32">
        <f t="shared" si="5"/>
        <v>0.7019609874946027</v>
      </c>
      <c r="L32">
        <f t="shared" si="4"/>
        <v>0.770392869833596</v>
      </c>
      <c r="N32">
        <f t="shared" si="6"/>
        <v>2.833213344056216</v>
      </c>
      <c r="O32">
        <f t="shared" si="7"/>
        <v>-0.2608546736895499</v>
      </c>
    </row>
    <row r="33" spans="5:15" ht="12.75">
      <c r="E33">
        <f t="shared" si="8"/>
        <v>18</v>
      </c>
      <c r="F33">
        <f t="shared" si="1"/>
        <v>0.15865525393145707</v>
      </c>
      <c r="G33">
        <f t="shared" si="2"/>
        <v>0.22477796112977588</v>
      </c>
      <c r="H33">
        <f t="shared" si="3"/>
        <v>0.5</v>
      </c>
      <c r="J33">
        <f t="shared" si="5"/>
        <v>0.6898664512654407</v>
      </c>
      <c r="L33">
        <f t="shared" si="4"/>
        <v>0.763280965490798</v>
      </c>
      <c r="N33">
        <f t="shared" si="6"/>
        <v>2.8903717578961645</v>
      </c>
      <c r="O33">
        <f t="shared" si="7"/>
        <v>-0.270129077615861</v>
      </c>
    </row>
    <row r="34" spans="5:15" ht="12.75">
      <c r="E34">
        <f t="shared" si="8"/>
        <v>19</v>
      </c>
      <c r="F34">
        <f t="shared" si="1"/>
        <v>0.15865525393145707</v>
      </c>
      <c r="G34">
        <f t="shared" si="2"/>
        <v>0.23726562563698564</v>
      </c>
      <c r="H34">
        <f t="shared" si="3"/>
        <v>0.5</v>
      </c>
      <c r="J34">
        <f t="shared" si="5"/>
        <v>0.6781816249306457</v>
      </c>
      <c r="L34">
        <f t="shared" si="4"/>
        <v>0.7565335895315657</v>
      </c>
      <c r="N34">
        <f t="shared" si="6"/>
        <v>2.9444389791664403</v>
      </c>
      <c r="O34">
        <f t="shared" si="7"/>
        <v>-0.2790083455080166</v>
      </c>
    </row>
    <row r="35" spans="5:15" ht="12.75">
      <c r="E35">
        <f t="shared" si="8"/>
        <v>20</v>
      </c>
      <c r="F35">
        <f t="shared" si="1"/>
        <v>0.15865525393145707</v>
      </c>
      <c r="G35">
        <f t="shared" si="2"/>
        <v>0.24975329014419542</v>
      </c>
      <c r="H35">
        <f t="shared" si="3"/>
        <v>0.5</v>
      </c>
      <c r="J35">
        <f t="shared" si="5"/>
        <v>0.6668860364771965</v>
      </c>
      <c r="L35">
        <f t="shared" si="4"/>
        <v>0.7501234158237025</v>
      </c>
      <c r="N35">
        <f t="shared" si="6"/>
        <v>2.995732273553991</v>
      </c>
      <c r="O35">
        <f t="shared" si="7"/>
        <v>-0.28751753155777304</v>
      </c>
    </row>
    <row r="36" spans="5:15" ht="12.75">
      <c r="E36">
        <f t="shared" si="8"/>
        <v>21</v>
      </c>
      <c r="F36">
        <f t="shared" si="1"/>
        <v>0.15865525393145707</v>
      </c>
      <c r="G36">
        <f t="shared" si="2"/>
        <v>0.2622409546514052</v>
      </c>
      <c r="H36">
        <f t="shared" si="3"/>
        <v>0.5</v>
      </c>
      <c r="J36">
        <f t="shared" si="5"/>
        <v>0.6559605554501653</v>
      </c>
      <c r="L36">
        <f t="shared" si="4"/>
        <v>0.7440257829151247</v>
      </c>
      <c r="N36">
        <f t="shared" si="6"/>
        <v>3.044522437723423</v>
      </c>
      <c r="O36">
        <f t="shared" si="7"/>
        <v>-0.29567959029368424</v>
      </c>
    </row>
    <row r="37" spans="5:15" ht="12.75">
      <c r="E37">
        <f t="shared" si="8"/>
        <v>22</v>
      </c>
      <c r="F37">
        <f t="shared" si="1"/>
        <v>0.15865525393145707</v>
      </c>
      <c r="G37">
        <f t="shared" si="2"/>
        <v>0.27472861915861496</v>
      </c>
      <c r="H37">
        <f t="shared" si="3"/>
        <v>0.5</v>
      </c>
      <c r="J37">
        <f t="shared" si="5"/>
        <v>0.6453872848314539</v>
      </c>
      <c r="L37">
        <f t="shared" si="4"/>
        <v>0.7382183769591859</v>
      </c>
      <c r="N37">
        <f t="shared" si="6"/>
        <v>3.091042453358316</v>
      </c>
      <c r="O37">
        <f t="shared" si="7"/>
        <v>-0.30351559441380715</v>
      </c>
    </row>
    <row r="38" spans="5:15" ht="12.75">
      <c r="E38">
        <f t="shared" si="8"/>
        <v>23</v>
      </c>
      <c r="F38">
        <f t="shared" si="1"/>
        <v>0.15865525393145707</v>
      </c>
      <c r="G38">
        <f t="shared" si="2"/>
        <v>0.28721628366582475</v>
      </c>
      <c r="H38">
        <f t="shared" si="3"/>
        <v>0.5</v>
      </c>
      <c r="J38">
        <f t="shared" si="5"/>
        <v>0.6351494632093398</v>
      </c>
      <c r="L38">
        <f t="shared" si="4"/>
        <v>0.7326809588626622</v>
      </c>
      <c r="N38">
        <f t="shared" si="6"/>
        <v>3.1354942159291497</v>
      </c>
      <c r="O38">
        <f t="shared" si="7"/>
        <v>-0.31104492578504533</v>
      </c>
    </row>
    <row r="39" spans="5:15" ht="12.75">
      <c r="E39">
        <f t="shared" si="8"/>
        <v>24</v>
      </c>
      <c r="F39">
        <f t="shared" si="1"/>
        <v>0.15865525393145707</v>
      </c>
      <c r="G39">
        <f t="shared" si="2"/>
        <v>0.29970394817303453</v>
      </c>
      <c r="H39">
        <f t="shared" si="3"/>
        <v>0.5</v>
      </c>
      <c r="J39">
        <f t="shared" si="5"/>
        <v>0.6252313761139683</v>
      </c>
      <c r="L39">
        <f t="shared" si="4"/>
        <v>0.7273951286241312</v>
      </c>
      <c r="N39">
        <f t="shared" si="6"/>
        <v>3.1780538303479458</v>
      </c>
      <c r="O39">
        <f t="shared" si="7"/>
        <v>-0.318285443421523</v>
      </c>
    </row>
    <row r="40" spans="5:15" ht="12.75">
      <c r="E40">
        <f t="shared" si="8"/>
        <v>25</v>
      </c>
      <c r="F40">
        <f t="shared" si="1"/>
        <v>0.15865525393145707</v>
      </c>
      <c r="G40">
        <f t="shared" si="2"/>
        <v>0.31219161268024426</v>
      </c>
      <c r="H40">
        <f t="shared" si="3"/>
        <v>0.5</v>
      </c>
      <c r="J40">
        <f t="shared" si="5"/>
        <v>0.6156182755322881</v>
      </c>
      <c r="L40">
        <f t="shared" si="4"/>
        <v>0.7223441210801126</v>
      </c>
      <c r="N40">
        <f t="shared" si="6"/>
        <v>3.2188758248682006</v>
      </c>
      <c r="O40">
        <f t="shared" si="7"/>
        <v>-0.3252536316428796</v>
      </c>
    </row>
    <row r="41" spans="5:15" ht="12.75">
      <c r="E41">
        <f t="shared" si="8"/>
        <v>26</v>
      </c>
      <c r="F41">
        <f t="shared" si="1"/>
        <v>0.15865525393145707</v>
      </c>
      <c r="G41">
        <f t="shared" si="2"/>
        <v>0.32467927718745404</v>
      </c>
      <c r="H41">
        <f t="shared" si="3"/>
        <v>0.5</v>
      </c>
      <c r="J41">
        <f t="shared" si="5"/>
        <v>0.6062963067354332</v>
      </c>
      <c r="L41">
        <f t="shared" si="4"/>
        <v>0.7175126282815769</v>
      </c>
      <c r="N41">
        <f t="shared" si="6"/>
        <v>3.258096538021482</v>
      </c>
      <c r="O41">
        <f t="shared" si="7"/>
        <v>-0.33196473111080427</v>
      </c>
    </row>
    <row r="42" spans="5:15" ht="12.75">
      <c r="E42">
        <f t="shared" si="8"/>
        <v>27</v>
      </c>
      <c r="F42">
        <f t="shared" si="1"/>
        <v>0.15865525393145707</v>
      </c>
      <c r="G42">
        <f t="shared" si="2"/>
        <v>0.3371669416946638</v>
      </c>
      <c r="H42">
        <f t="shared" si="3"/>
        <v>0.5</v>
      </c>
      <c r="J42">
        <f t="shared" si="5"/>
        <v>0.5972524416550155</v>
      </c>
      <c r="L42">
        <f t="shared" si="4"/>
        <v>0.7128866445362688</v>
      </c>
      <c r="N42">
        <f t="shared" si="6"/>
        <v>3.295836866004329</v>
      </c>
      <c r="O42">
        <f t="shared" si="7"/>
        <v>-0.3384328550272081</v>
      </c>
    </row>
    <row r="43" spans="5:15" ht="12.75">
      <c r="E43">
        <f t="shared" si="8"/>
        <v>28</v>
      </c>
      <c r="F43">
        <f t="shared" si="1"/>
        <v>0.15865525393145707</v>
      </c>
      <c r="G43">
        <f t="shared" si="2"/>
        <v>0.34965460620187355</v>
      </c>
      <c r="H43">
        <f t="shared" si="3"/>
        <v>0.5</v>
      </c>
      <c r="J43">
        <f t="shared" si="5"/>
        <v>0.5884744181345645</v>
      </c>
      <c r="L43">
        <f t="shared" si="4"/>
        <v>0.7084533308127693</v>
      </c>
      <c r="N43">
        <f t="shared" si="6"/>
        <v>3.332204510175204</v>
      </c>
      <c r="O43">
        <f t="shared" si="7"/>
        <v>-0.34467109243341676</v>
      </c>
    </row>
    <row r="44" spans="5:15" ht="12.75">
      <c r="E44">
        <f t="shared" si="8"/>
        <v>29</v>
      </c>
      <c r="F44">
        <f t="shared" si="1"/>
        <v>0.15865525393145707</v>
      </c>
      <c r="G44">
        <f t="shared" si="2"/>
        <v>0.3621422707090834</v>
      </c>
      <c r="H44">
        <f t="shared" si="3"/>
        <v>0.5</v>
      </c>
      <c r="J44">
        <f t="shared" si="5"/>
        <v>0.5799506844604274</v>
      </c>
      <c r="L44">
        <f t="shared" si="4"/>
        <v>0.7042008957414501</v>
      </c>
      <c r="N44">
        <f t="shared" si="6"/>
        <v>3.367295829986474</v>
      </c>
      <c r="O44">
        <f t="shared" si="7"/>
        <v>-0.35069160026334284</v>
      </c>
    </row>
    <row r="45" spans="5:15" ht="12.75">
      <c r="E45">
        <f t="shared" si="8"/>
        <v>30</v>
      </c>
      <c r="F45">
        <f t="shared" si="1"/>
        <v>0.15865525393145707</v>
      </c>
      <c r="G45">
        <f t="shared" si="2"/>
        <v>0.3746299352162931</v>
      </c>
      <c r="H45">
        <f t="shared" si="3"/>
        <v>0.5</v>
      </c>
      <c r="J45">
        <f t="shared" si="5"/>
        <v>0.5716703486444831</v>
      </c>
      <c r="L45">
        <f t="shared" si="4"/>
        <v>0.7001184908896749</v>
      </c>
      <c r="N45">
        <f t="shared" si="6"/>
        <v>3.4011973816621555</v>
      </c>
      <c r="O45">
        <f t="shared" si="7"/>
        <v>-0.35650568556420364</v>
      </c>
    </row>
    <row r="46" spans="5:15" ht="12.75">
      <c r="E46">
        <f t="shared" si="8"/>
        <v>31</v>
      </c>
      <c r="F46">
        <f t="shared" si="1"/>
        <v>0.15865525393145707</v>
      </c>
      <c r="G46">
        <f t="shared" si="2"/>
        <v>0.3871175997235029</v>
      </c>
      <c r="H46">
        <f t="shared" si="3"/>
        <v>0.5</v>
      </c>
      <c r="J46">
        <f t="shared" si="5"/>
        <v>0.5636231319904376</v>
      </c>
      <c r="L46">
        <f t="shared" si="4"/>
        <v>0.6961961183527934</v>
      </c>
      <c r="N46">
        <f t="shared" si="6"/>
        <v>3.4339872044851463</v>
      </c>
      <c r="O46">
        <f t="shared" si="7"/>
        <v>-0.3621238790975128</v>
      </c>
    </row>
    <row r="47" spans="5:15" ht="12.75">
      <c r="E47">
        <f t="shared" si="8"/>
        <v>32</v>
      </c>
      <c r="F47">
        <f t="shared" si="1"/>
        <v>0.15865525393145707</v>
      </c>
      <c r="G47">
        <f t="shared" si="2"/>
        <v>0.3996052642307127</v>
      </c>
      <c r="H47">
        <f t="shared" si="3"/>
        <v>0.5</v>
      </c>
      <c r="J47">
        <f t="shared" si="5"/>
        <v>0.5557993265274735</v>
      </c>
      <c r="L47">
        <f t="shared" si="4"/>
        <v>0.6924245490036627</v>
      </c>
      <c r="N47">
        <f t="shared" si="6"/>
        <v>3.4657359027997265</v>
      </c>
      <c r="O47">
        <f t="shared" si="7"/>
        <v>-0.3675560013639633</v>
      </c>
    </row>
    <row r="48" spans="5:15" ht="12.75">
      <c r="E48">
        <f t="shared" si="8"/>
        <v>33</v>
      </c>
      <c r="F48">
        <f t="shared" si="1"/>
        <v>0.15865525393145707</v>
      </c>
      <c r="G48">
        <f t="shared" si="2"/>
        <v>0.4120929287379224</v>
      </c>
      <c r="H48">
        <f t="shared" si="3"/>
        <v>0.5</v>
      </c>
      <c r="J48">
        <f t="shared" si="5"/>
        <v>0.5481897559406123</v>
      </c>
      <c r="L48">
        <f t="shared" si="4"/>
        <v>0.688795249993493</v>
      </c>
      <c r="N48">
        <f t="shared" si="6"/>
        <v>3.4965075614664802</v>
      </c>
      <c r="O48">
        <f t="shared" si="7"/>
        <v>-0.37281122195294425</v>
      </c>
    </row>
    <row r="49" spans="5:15" ht="12.75">
      <c r="E49">
        <f t="shared" si="8"/>
        <v>34</v>
      </c>
      <c r="F49">
        <f t="shared" si="1"/>
        <v>0.15865525393145707</v>
      </c>
      <c r="G49">
        <f t="shared" si="2"/>
        <v>0.42458059324513225</v>
      </c>
      <c r="H49">
        <f t="shared" si="3"/>
        <v>0.5</v>
      </c>
      <c r="J49">
        <f t="shared" si="5"/>
        <v>0.5407857396671919</v>
      </c>
      <c r="L49">
        <f t="shared" si="4"/>
        <v>0.6853003203052076</v>
      </c>
      <c r="N49">
        <f t="shared" si="6"/>
        <v>3.5263605246161616</v>
      </c>
      <c r="O49">
        <f t="shared" si="7"/>
        <v>-0.37789811299632325</v>
      </c>
    </row>
    <row r="50" spans="5:15" ht="12.75">
      <c r="E50">
        <f t="shared" si="8"/>
        <v>35</v>
      </c>
      <c r="F50">
        <f t="shared" si="1"/>
        <v>0.15865525393145707</v>
      </c>
      <c r="G50">
        <f t="shared" si="2"/>
        <v>0.437068257752342</v>
      </c>
      <c r="H50">
        <f t="shared" si="3"/>
        <v>0.5</v>
      </c>
      <c r="J50">
        <f t="shared" si="5"/>
        <v>0.5335790598641162</v>
      </c>
      <c r="L50">
        <f t="shared" si="4"/>
        <v>0.6819324333348217</v>
      </c>
      <c r="N50">
        <f t="shared" si="6"/>
        <v>3.5553480614894135</v>
      </c>
      <c r="O50">
        <f t="shared" si="7"/>
        <v>-0.3828246974031324</v>
      </c>
    </row>
    <row r="51" spans="5:15" ht="12.75">
      <c r="E51">
        <f t="shared" si="8"/>
        <v>36</v>
      </c>
      <c r="F51">
        <f t="shared" si="1"/>
        <v>0.15865525393145707</v>
      </c>
      <c r="G51">
        <f t="shared" si="2"/>
        <v>0.44955592225955177</v>
      </c>
      <c r="H51">
        <f t="shared" si="3"/>
        <v>0.5</v>
      </c>
      <c r="J51">
        <f t="shared" si="5"/>
        <v>0.5265619309815962</v>
      </c>
      <c r="L51">
        <f t="shared" si="4"/>
        <v>0.6786847856226454</v>
      </c>
      <c r="N51">
        <f t="shared" si="6"/>
        <v>3.58351893845611</v>
      </c>
      <c r="O51">
        <f t="shared" si="7"/>
        <v>-0.3875984924639479</v>
      </c>
    </row>
    <row r="52" spans="5:15" ht="12.75">
      <c r="E52">
        <f t="shared" si="8"/>
        <v>37</v>
      </c>
      <c r="F52">
        <f t="shared" si="1"/>
        <v>0.15865525393145707</v>
      </c>
      <c r="G52">
        <f t="shared" si="2"/>
        <v>0.46204358676676155</v>
      </c>
      <c r="H52">
        <f t="shared" si="3"/>
        <v>0.5</v>
      </c>
      <c r="J52">
        <f t="shared" si="5"/>
        <v>0.5197269717065536</v>
      </c>
      <c r="L52">
        <f t="shared" si="4"/>
        <v>0.6755510509793345</v>
      </c>
      <c r="N52">
        <f t="shared" si="6"/>
        <v>3.6109179126442243</v>
      </c>
      <c r="O52">
        <f t="shared" si="7"/>
        <v>-0.3922265493385966</v>
      </c>
    </row>
    <row r="53" spans="5:15" ht="12.75">
      <c r="E53">
        <f t="shared" si="8"/>
        <v>38</v>
      </c>
      <c r="F53">
        <f t="shared" si="1"/>
        <v>0.15865525393145707</v>
      </c>
      <c r="G53">
        <f t="shared" si="2"/>
        <v>0.4745312512739713</v>
      </c>
      <c r="H53">
        <f t="shared" si="3"/>
        <v>0.5</v>
      </c>
      <c r="J53">
        <f t="shared" si="5"/>
        <v>0.5130671790631313</v>
      </c>
      <c r="L53">
        <f t="shared" si="4"/>
        <v>0.6725253393559045</v>
      </c>
      <c r="N53">
        <f t="shared" si="6"/>
        <v>3.6375861597263857</v>
      </c>
      <c r="O53">
        <f t="shared" si="7"/>
        <v>-0.3967154888763564</v>
      </c>
    </row>
    <row r="54" spans="5:15" ht="12.75">
      <c r="E54">
        <f t="shared" si="8"/>
        <v>39</v>
      </c>
      <c r="F54">
        <f t="shared" si="1"/>
        <v>0.15865525393145707</v>
      </c>
      <c r="G54">
        <f t="shared" si="2"/>
        <v>0.4870189157811811</v>
      </c>
      <c r="H54">
        <f t="shared" si="3"/>
        <v>0.5</v>
      </c>
      <c r="J54">
        <f t="shared" si="5"/>
        <v>0.5065759044792698</v>
      </c>
      <c r="L54">
        <f t="shared" si="4"/>
        <v>0.6696021598950551</v>
      </c>
      <c r="N54">
        <f t="shared" si="6"/>
        <v>3.6635616461296463</v>
      </c>
      <c r="O54">
        <f t="shared" si="7"/>
        <v>-0.40107153416235</v>
      </c>
    </row>
    <row r="55" spans="5:15" ht="12.75">
      <c r="E55">
        <f t="shared" si="8"/>
        <v>40</v>
      </c>
      <c r="F55">
        <f t="shared" si="1"/>
        <v>0.15865525393145707</v>
      </c>
      <c r="G55">
        <f t="shared" si="2"/>
        <v>0.49950658028839084</v>
      </c>
      <c r="H55">
        <f t="shared" si="3"/>
        <v>0.5</v>
      </c>
      <c r="J55">
        <f t="shared" si="5"/>
        <v>0.5002468316474048</v>
      </c>
      <c r="L55">
        <f t="shared" si="4"/>
        <v>0.6667763876761471</v>
      </c>
      <c r="N55">
        <f t="shared" si="6"/>
        <v>3.6888794541139363</v>
      </c>
      <c r="O55">
        <f t="shared" si="7"/>
        <v>-0.4053005401359953</v>
      </c>
    </row>
    <row r="56" spans="5:15" ht="12.75">
      <c r="E56">
        <f t="shared" si="8"/>
        <v>41</v>
      </c>
      <c r="F56">
        <f t="shared" si="1"/>
        <v>0.15865525393145707</v>
      </c>
      <c r="G56">
        <f t="shared" si="2"/>
        <v>0.5119942447956006</v>
      </c>
      <c r="H56">
        <f t="shared" si="3"/>
        <v>0.5</v>
      </c>
      <c r="J56">
        <f t="shared" si="5"/>
        <v>0.49407395602431353</v>
      </c>
      <c r="L56">
        <f t="shared" si="4"/>
        <v>0.6640432337301057</v>
      </c>
      <c r="N56">
        <f t="shared" si="6"/>
        <v>3.713572066704308</v>
      </c>
      <c r="O56">
        <f t="shared" si="7"/>
        <v>-0.40940802058601916</v>
      </c>
    </row>
    <row r="57" spans="5:15" ht="12.75">
      <c r="E57">
        <f t="shared" si="8"/>
        <v>42</v>
      </c>
      <c r="F57">
        <f t="shared" si="1"/>
        <v>0.15865525393145707</v>
      </c>
      <c r="G57">
        <f t="shared" si="2"/>
        <v>0.5244819093028104</v>
      </c>
      <c r="H57">
        <f t="shared" si="3"/>
        <v>0.5</v>
      </c>
      <c r="J57">
        <f t="shared" si="5"/>
        <v>0.4880515658302493</v>
      </c>
      <c r="L57">
        <f t="shared" si="4"/>
        <v>0.6613982179551814</v>
      </c>
      <c r="N57">
        <f t="shared" si="6"/>
        <v>3.7376696182833684</v>
      </c>
      <c r="O57">
        <f t="shared" si="7"/>
        <v>-0.413399172790688</v>
      </c>
    </row>
    <row r="58" spans="5:15" ht="12.75">
      <c r="E58">
        <f t="shared" si="8"/>
        <v>43</v>
      </c>
      <c r="F58">
        <f t="shared" si="1"/>
        <v>0.15865525393145707</v>
      </c>
      <c r="G58">
        <f t="shared" si="2"/>
        <v>0.5369695738100201</v>
      </c>
      <c r="H58">
        <f t="shared" si="3"/>
        <v>0.5</v>
      </c>
      <c r="J58">
        <f t="shared" si="5"/>
        <v>0.48217422442097946</v>
      </c>
      <c r="L58">
        <f t="shared" si="4"/>
        <v>0.6588371446113568</v>
      </c>
      <c r="N58">
        <f t="shared" si="6"/>
        <v>3.7612001156935624</v>
      </c>
      <c r="O58">
        <f t="shared" si="7"/>
        <v>-0.4172789000407523</v>
      </c>
    </row>
    <row r="59" spans="5:15" ht="12.75">
      <c r="E59">
        <f t="shared" si="8"/>
        <v>44</v>
      </c>
      <c r="F59">
        <f t="shared" si="1"/>
        <v>0.15865525393145707</v>
      </c>
      <c r="G59">
        <f t="shared" si="2"/>
        <v>0.5494572383172299</v>
      </c>
      <c r="H59">
        <f t="shared" si="3"/>
        <v>0.5</v>
      </c>
      <c r="J59">
        <f t="shared" si="5"/>
        <v>0.4764367539183717</v>
      </c>
      <c r="L59">
        <f t="shared" si="4"/>
        <v>0.6563560801114408</v>
      </c>
      <c r="N59">
        <f t="shared" si="6"/>
        <v>3.784189633918261</v>
      </c>
      <c r="O59">
        <f t="shared" si="7"/>
        <v>-0.42105183225549153</v>
      </c>
    </row>
    <row r="60" spans="5:15" ht="12.75">
      <c r="E60">
        <f t="shared" si="8"/>
        <v>45</v>
      </c>
      <c r="F60">
        <f t="shared" si="1"/>
        <v>0.15865525393145707</v>
      </c>
      <c r="G60">
        <f t="shared" si="2"/>
        <v>0.5619449028244397</v>
      </c>
      <c r="H60">
        <f t="shared" si="3"/>
        <v>0.5</v>
      </c>
      <c r="J60">
        <f t="shared" si="5"/>
        <v>0.4708342199959312</v>
      </c>
      <c r="L60">
        <f t="shared" si="4"/>
        <v>0.6539513328615941</v>
      </c>
      <c r="N60">
        <f t="shared" si="6"/>
        <v>3.8066624897703196</v>
      </c>
      <c r="O60">
        <f t="shared" si="7"/>
        <v>-0.42472234487855937</v>
      </c>
    </row>
    <row r="61" spans="5:15" ht="12.75">
      <c r="E61">
        <f t="shared" si="8"/>
        <v>46</v>
      </c>
      <c r="F61">
        <f t="shared" si="1"/>
        <v>0.15865525393145707</v>
      </c>
      <c r="G61">
        <f t="shared" si="2"/>
        <v>0.5744325673316495</v>
      </c>
      <c r="H61">
        <f t="shared" si="3"/>
        <v>0.5</v>
      </c>
      <c r="J61">
        <f t="shared" si="5"/>
        <v>0.46536191772532426</v>
      </c>
      <c r="L61">
        <f t="shared" si="4"/>
        <v>0.6516194349339859</v>
      </c>
      <c r="N61">
        <f t="shared" si="6"/>
        <v>3.828641396489095</v>
      </c>
      <c r="O61">
        <f t="shared" si="7"/>
        <v>-0.428294576219634</v>
      </c>
    </row>
    <row r="62" spans="5:15" ht="12.75">
      <c r="E62">
        <f t="shared" si="8"/>
        <v>47</v>
      </c>
      <c r="F62">
        <f t="shared" si="1"/>
        <v>0.15865525393145707</v>
      </c>
      <c r="G62">
        <f t="shared" si="2"/>
        <v>0.5869202318388592</v>
      </c>
      <c r="H62">
        <f t="shared" si="3"/>
        <v>0.5</v>
      </c>
      <c r="J62">
        <f t="shared" si="5"/>
        <v>0.4600153583985611</v>
      </c>
      <c r="L62">
        <f t="shared" si="4"/>
        <v>0.649357125380221</v>
      </c>
      <c r="N62">
        <f t="shared" si="6"/>
        <v>3.8501476017100584</v>
      </c>
      <c r="O62">
        <f t="shared" si="7"/>
        <v>-0.4317724433897284</v>
      </c>
    </row>
    <row r="63" spans="5:15" ht="12.75">
      <c r="E63">
        <f t="shared" si="8"/>
        <v>48</v>
      </c>
      <c r="F63">
        <f t="shared" si="1"/>
        <v>0.15865525393145707</v>
      </c>
      <c r="G63">
        <f t="shared" si="2"/>
        <v>0.5994078963460691</v>
      </c>
      <c r="H63">
        <f t="shared" si="3"/>
        <v>0.5</v>
      </c>
      <c r="J63">
        <f t="shared" si="5"/>
        <v>0.4547902572482626</v>
      </c>
      <c r="L63">
        <f t="shared" si="4"/>
        <v>0.6471613350166833</v>
      </c>
      <c r="N63">
        <f t="shared" si="6"/>
        <v>3.871201010907891</v>
      </c>
      <c r="O63">
        <f t="shared" si="7"/>
        <v>-0.43515965696208764</v>
      </c>
    </row>
    <row r="64" spans="5:15" ht="12.75">
      <c r="E64">
        <f t="shared" si="8"/>
        <v>49</v>
      </c>
      <c r="F64">
        <f t="shared" si="1"/>
        <v>0.15865525393145707</v>
      </c>
      <c r="G64">
        <f t="shared" si="2"/>
        <v>0.6118955608532788</v>
      </c>
      <c r="H64">
        <f t="shared" si="3"/>
        <v>0.5</v>
      </c>
      <c r="J64">
        <f t="shared" si="5"/>
        <v>0.44968252199540704</v>
      </c>
      <c r="L64">
        <f t="shared" si="4"/>
        <v>0.6450291725325162</v>
      </c>
      <c r="N64">
        <f t="shared" si="6"/>
        <v>3.8918202981106265</v>
      </c>
      <c r="O64">
        <f t="shared" si="7"/>
        <v>-0.43845973447656955</v>
      </c>
    </row>
    <row r="65" spans="5:15" ht="12.75">
      <c r="E65">
        <f t="shared" si="8"/>
        <v>50</v>
      </c>
      <c r="F65">
        <f t="shared" si="1"/>
        <v>0.15865525393145707</v>
      </c>
      <c r="G65">
        <f t="shared" si="2"/>
        <v>0.6243832253604885</v>
      </c>
      <c r="H65">
        <f t="shared" si="3"/>
        <v>0.5</v>
      </c>
      <c r="J65">
        <f t="shared" si="5"/>
        <v>0.44468824216022523</v>
      </c>
      <c r="L65">
        <f t="shared" si="4"/>
        <v>0.6429579117880095</v>
      </c>
      <c r="N65">
        <f t="shared" si="6"/>
        <v>3.912023005428146</v>
      </c>
      <c r="O65">
        <f t="shared" si="7"/>
        <v>-0.4416760128930615</v>
      </c>
    </row>
    <row r="66" spans="5:15" ht="12.75">
      <c r="E66">
        <f t="shared" si="8"/>
        <v>51</v>
      </c>
      <c r="F66">
        <f t="shared" si="1"/>
        <v>0.15865525393145707</v>
      </c>
      <c r="G66">
        <f t="shared" si="2"/>
        <v>0.6368708898676984</v>
      </c>
      <c r="H66">
        <f t="shared" si="3"/>
        <v>0.5</v>
      </c>
      <c r="J66">
        <f t="shared" si="5"/>
        <v>0.43980367907756596</v>
      </c>
      <c r="L66">
        <f t="shared" si="4"/>
        <v>0.6409449801860643</v>
      </c>
      <c r="N66">
        <f t="shared" si="6"/>
        <v>3.9318256327243257</v>
      </c>
      <c r="O66">
        <f t="shared" si="7"/>
        <v>-0.4448116600885585</v>
      </c>
    </row>
    <row r="67" spans="5:15" ht="12.75">
      <c r="E67">
        <f t="shared" si="8"/>
        <v>52</v>
      </c>
      <c r="F67">
        <f t="shared" si="1"/>
        <v>0.15865525393145707</v>
      </c>
      <c r="G67">
        <f t="shared" si="2"/>
        <v>0.6493585543749081</v>
      </c>
      <c r="H67">
        <f t="shared" si="3"/>
        <v>0.5</v>
      </c>
      <c r="J67">
        <f t="shared" si="5"/>
        <v>0.43502525656315383</v>
      </c>
      <c r="L67">
        <f t="shared" si="4"/>
        <v>0.6389879480124367</v>
      </c>
      <c r="N67">
        <f t="shared" si="6"/>
        <v>3.9512437185814275</v>
      </c>
      <c r="O67">
        <f t="shared" si="7"/>
        <v>-0.4478696854828795</v>
      </c>
    </row>
    <row r="68" spans="5:15" ht="12.75">
      <c r="E68">
        <f t="shared" si="8"/>
        <v>53</v>
      </c>
      <c r="F68">
        <f t="shared" si="1"/>
        <v>0.15865525393145707</v>
      </c>
      <c r="G68">
        <f t="shared" si="2"/>
        <v>0.6618462188821179</v>
      </c>
      <c r="H68">
        <f t="shared" si="3"/>
        <v>0.5</v>
      </c>
      <c r="J68">
        <f t="shared" si="5"/>
        <v>0.4303495521817681</v>
      </c>
      <c r="L68">
        <f t="shared" si="4"/>
        <v>0.6370845186518889</v>
      </c>
      <c r="N68">
        <f t="shared" si="6"/>
        <v>3.970291913552122</v>
      </c>
      <c r="O68">
        <f t="shared" si="7"/>
        <v>-0.4508529498694424</v>
      </c>
    </row>
    <row r="69" spans="5:15" ht="12.75">
      <c r="E69">
        <f t="shared" si="8"/>
        <v>54</v>
      </c>
      <c r="F69">
        <f t="shared" si="1"/>
        <v>0.15865525393145707</v>
      </c>
      <c r="G69">
        <f t="shared" si="2"/>
        <v>0.6743338833893276</v>
      </c>
      <c r="H69">
        <f t="shared" si="3"/>
        <v>0.5</v>
      </c>
      <c r="J69">
        <f t="shared" si="5"/>
        <v>0.4257732890725377</v>
      </c>
      <c r="L69">
        <f t="shared" si="4"/>
        <v>0.6352325195974129</v>
      </c>
      <c r="N69">
        <f t="shared" si="6"/>
        <v>3.9889840465642745</v>
      </c>
      <c r="O69">
        <f t="shared" si="7"/>
        <v>-0.4537641745199176</v>
      </c>
    </row>
    <row r="70" spans="5:15" ht="12.75">
      <c r="E70">
        <f t="shared" si="8"/>
        <v>55</v>
      </c>
      <c r="F70">
        <f t="shared" si="1"/>
        <v>0.15865525393145707</v>
      </c>
      <c r="G70">
        <f t="shared" si="2"/>
        <v>0.6868215478965374</v>
      </c>
      <c r="H70">
        <f t="shared" si="3"/>
        <v>0.5</v>
      </c>
      <c r="J70">
        <f t="shared" si="5"/>
        <v>0.4212933282903186</v>
      </c>
      <c r="L70">
        <f t="shared" si="4"/>
        <v>0.6334298941785282</v>
      </c>
      <c r="N70">
        <f t="shared" si="6"/>
        <v>4.007333185232471</v>
      </c>
      <c r="O70">
        <f t="shared" si="7"/>
        <v>-0.4566059496248314</v>
      </c>
    </row>
    <row r="71" spans="5:15" ht="12.75">
      <c r="E71">
        <f t="shared" si="8"/>
        <v>56</v>
      </c>
      <c r="F71">
        <f t="shared" si="1"/>
        <v>0.15865525393145707</v>
      </c>
      <c r="G71">
        <f t="shared" si="2"/>
        <v>0.6993092124037471</v>
      </c>
      <c r="H71">
        <f t="shared" si="3"/>
        <v>0.5</v>
      </c>
      <c r="J71">
        <f t="shared" si="5"/>
        <v>0.41690666162553847</v>
      </c>
      <c r="L71">
        <f t="shared" si="4"/>
        <v>0.6316746939424377</v>
      </c>
      <c r="N71">
        <f t="shared" si="6"/>
        <v>4.02535169073515</v>
      </c>
      <c r="O71">
        <f t="shared" si="7"/>
        <v>-0.45938074212617525</v>
      </c>
    </row>
    <row r="72" spans="5:15" ht="12.75">
      <c r="E72">
        <f t="shared" si="8"/>
        <v>57</v>
      </c>
      <c r="F72">
        <f t="shared" si="1"/>
        <v>0.15865525393145707</v>
      </c>
      <c r="G72">
        <f t="shared" si="2"/>
        <v>0.7117968769109569</v>
      </c>
      <c r="H72">
        <f t="shared" si="3"/>
        <v>0.5</v>
      </c>
      <c r="J72">
        <f t="shared" si="5"/>
        <v>0.4126104048679935</v>
      </c>
      <c r="L72">
        <f t="shared" si="4"/>
        <v>0.6299650716287077</v>
      </c>
      <c r="N72">
        <f t="shared" si="6"/>
        <v>4.04305126783455</v>
      </c>
      <c r="O72">
        <f t="shared" si="7"/>
        <v>-0.46209090299270944</v>
      </c>
    </row>
    <row r="73" spans="5:15" ht="12.75">
      <c r="E73">
        <f t="shared" si="8"/>
        <v>58</v>
      </c>
      <c r="F73">
        <f t="shared" si="1"/>
        <v>0.15865525393145707</v>
      </c>
      <c r="G73">
        <f t="shared" si="2"/>
        <v>0.7242845414181668</v>
      </c>
      <c r="H73">
        <f t="shared" si="3"/>
        <v>0.5</v>
      </c>
      <c r="J73">
        <f t="shared" si="5"/>
        <v>0.4084017914829</v>
      </c>
      <c r="L73">
        <f t="shared" si="4"/>
        <v>0.6282992746842213</v>
      </c>
      <c r="N73">
        <f t="shared" si="6"/>
        <v>4.060443010546419</v>
      </c>
      <c r="O73">
        <f t="shared" si="7"/>
        <v>-0.46473867398386337</v>
      </c>
    </row>
    <row r="74" spans="5:15" ht="12.75">
      <c r="E74">
        <f t="shared" si="8"/>
        <v>59</v>
      </c>
      <c r="F74">
        <f t="shared" si="1"/>
        <v>0.15865525393145707</v>
      </c>
      <c r="G74">
        <f t="shared" si="2"/>
        <v>0.7367722059253765</v>
      </c>
      <c r="H74">
        <f t="shared" si="3"/>
        <v>0.5</v>
      </c>
      <c r="J74">
        <f t="shared" si="5"/>
        <v>0.40427816667006233</v>
      </c>
      <c r="L74">
        <f t="shared" si="4"/>
        <v>0.626675639270542</v>
      </c>
      <c r="N74">
        <f t="shared" si="6"/>
        <v>4.07753744390572</v>
      </c>
      <c r="O74">
        <f t="shared" si="7"/>
        <v>-0.4673261939438457</v>
      </c>
    </row>
    <row r="75" spans="5:15" ht="12.75">
      <c r="E75">
        <f t="shared" si="8"/>
        <v>60</v>
      </c>
      <c r="F75">
        <f t="shared" si="1"/>
        <v>0.15865525393145707</v>
      </c>
      <c r="G75">
        <f t="shared" si="2"/>
        <v>0.7492598704325862</v>
      </c>
      <c r="H75">
        <f t="shared" si="3"/>
        <v>0.5</v>
      </c>
      <c r="J75">
        <f t="shared" si="5"/>
        <v>0.40023698177934985</v>
      </c>
      <c r="L75">
        <f t="shared" si="4"/>
        <v>0.625092584720616</v>
      </c>
      <c r="N75">
        <f t="shared" si="6"/>
        <v>4.0943445622221</v>
      </c>
      <c r="O75">
        <f t="shared" si="7"/>
        <v>-0.4698555046637375</v>
      </c>
    </row>
    <row r="76" spans="5:15" ht="12.75">
      <c r="E76">
        <f t="shared" si="8"/>
        <v>61</v>
      </c>
      <c r="F76">
        <f t="shared" si="1"/>
        <v>0.15865525393145707</v>
      </c>
      <c r="G76">
        <f t="shared" si="2"/>
        <v>0.761747534939796</v>
      </c>
      <c r="H76">
        <f t="shared" si="3"/>
        <v>0.5</v>
      </c>
      <c r="J76">
        <f t="shared" si="5"/>
        <v>0.39627578905779864</v>
      </c>
      <c r="L76">
        <f t="shared" si="4"/>
        <v>0.6235486084059875</v>
      </c>
      <c r="N76">
        <f t="shared" si="6"/>
        <v>4.110873864173311</v>
      </c>
      <c r="O76">
        <f t="shared" si="7"/>
        <v>-0.4723285563459003</v>
      </c>
    </row>
    <row r="77" spans="5:15" ht="12.75">
      <c r="E77">
        <f t="shared" si="8"/>
        <v>62</v>
      </c>
      <c r="F77">
        <f t="shared" si="1"/>
        <v>0.15865525393145707</v>
      </c>
      <c r="G77">
        <f t="shared" si="2"/>
        <v>0.7742351994470058</v>
      </c>
      <c r="H77">
        <f t="shared" si="3"/>
        <v>0.5</v>
      </c>
      <c r="J77">
        <f t="shared" si="5"/>
        <v>0.3923922367055867</v>
      </c>
      <c r="L77">
        <f t="shared" si="4"/>
        <v>0.6220422809794944</v>
      </c>
      <c r="N77">
        <f t="shared" si="6"/>
        <v>4.127134385045092</v>
      </c>
      <c r="O77">
        <f t="shared" si="7"/>
        <v>-0.4747472127019339</v>
      </c>
    </row>
    <row r="78" spans="5:15" ht="12.75">
      <c r="E78">
        <f t="shared" si="8"/>
        <v>63</v>
      </c>
      <c r="F78">
        <f aca="true" t="shared" si="9" ref="F78:F141">1-NORMDIST(lambda,0,1,TRUE)</f>
        <v>0.15865525393145707</v>
      </c>
      <c r="G78">
        <f aca="true" t="shared" si="10" ref="G78:G141">F78*E78*k</f>
        <v>0.7867228639542156</v>
      </c>
      <c r="H78">
        <f aca="true" t="shared" si="11" ref="H78:H141">1-NORMDIST(lambda,MeanS,SDS,TRUE)</f>
        <v>0.5</v>
      </c>
      <c r="J78">
        <f t="shared" si="5"/>
        <v>0.3885840642199011</v>
      </c>
      <c r="L78">
        <f aca="true" t="shared" si="12" ref="L78:L141">prop*(H78+G78)/(H78+2*G78)+(1-prop)*0.5</f>
        <v>0.6205722419617827</v>
      </c>
      <c r="N78">
        <f t="shared" si="6"/>
        <v>4.143134726391533</v>
      </c>
      <c r="O78">
        <f t="shared" si="7"/>
        <v>-0.4771132557126413</v>
      </c>
    </row>
    <row r="79" spans="5:15" ht="12.75">
      <c r="E79">
        <f t="shared" si="8"/>
        <v>64</v>
      </c>
      <c r="F79">
        <f t="shared" si="9"/>
        <v>0.15865525393145707</v>
      </c>
      <c r="G79">
        <f t="shared" si="10"/>
        <v>0.7992105284614254</v>
      </c>
      <c r="H79">
        <f t="shared" si="11"/>
        <v>0.5</v>
      </c>
      <c r="J79">
        <f t="shared" si="5"/>
        <v>0.38484909800732536</v>
      </c>
      <c r="L79">
        <f t="shared" si="12"/>
        <v>0.619137195642996</v>
      </c>
      <c r="N79">
        <f t="shared" si="6"/>
        <v>4.1588830833596715</v>
      </c>
      <c r="O79">
        <f t="shared" si="7"/>
        <v>-0.4794283900759457</v>
      </c>
    </row>
    <row r="80" spans="5:15" ht="12.75">
      <c r="E80">
        <f t="shared" si="8"/>
        <v>65</v>
      </c>
      <c r="F80">
        <f t="shared" si="9"/>
        <v>0.15865525393145707</v>
      </c>
      <c r="G80">
        <f t="shared" si="10"/>
        <v>0.8116981929686351</v>
      </c>
      <c r="H80">
        <f t="shared" si="11"/>
        <v>0.5</v>
      </c>
      <c r="J80">
        <f aca="true" t="shared" si="13" ref="J80:J135">H80/(H80+G80)</f>
        <v>0.38118524724685343</v>
      </c>
      <c r="L80">
        <f t="shared" si="12"/>
        <v>0.6177359072736905</v>
      </c>
      <c r="N80">
        <f aca="true" t="shared" si="14" ref="N80:N135">LN(E80)</f>
        <v>4.174387269895637</v>
      </c>
      <c r="O80">
        <f aca="true" t="shared" si="15" ref="O80:O135">LN(L80)</f>
        <v>-0.4816942473664496</v>
      </c>
    </row>
    <row r="81" spans="5:15" ht="12.75">
      <c r="E81">
        <f t="shared" si="8"/>
        <v>66</v>
      </c>
      <c r="F81">
        <f t="shared" si="9"/>
        <v>0.15865525393145707</v>
      </c>
      <c r="G81">
        <f t="shared" si="10"/>
        <v>0.8241858574758448</v>
      </c>
      <c r="H81">
        <f t="shared" si="11"/>
        <v>0.5</v>
      </c>
      <c r="J81">
        <f t="shared" si="13"/>
        <v>0.37759049998698596</v>
      </c>
      <c r="L81">
        <f t="shared" si="12"/>
        <v>0.6163671995214393</v>
      </c>
      <c r="N81">
        <f t="shared" si="14"/>
        <v>4.189654742026425</v>
      </c>
      <c r="O81">
        <f t="shared" si="15"/>
        <v>-0.4839123899282874</v>
      </c>
    </row>
    <row r="82" spans="5:15" ht="12.75">
      <c r="E82">
        <f t="shared" si="8"/>
        <v>67</v>
      </c>
      <c r="F82">
        <f t="shared" si="9"/>
        <v>0.15865525393145707</v>
      </c>
      <c r="G82">
        <f t="shared" si="10"/>
        <v>0.8366735219830547</v>
      </c>
      <c r="H82">
        <f t="shared" si="11"/>
        <v>0.5</v>
      </c>
      <c r="J82">
        <f t="shared" si="13"/>
        <v>0.37406291946159953</v>
      </c>
      <c r="L82">
        <f t="shared" si="12"/>
        <v>0.6150299491717525</v>
      </c>
      <c r="N82">
        <f t="shared" si="14"/>
        <v>4.204692619390966</v>
      </c>
      <c r="O82">
        <f t="shared" si="15"/>
        <v>-0.4860843145210726</v>
      </c>
    </row>
    <row r="83" spans="5:15" ht="12.75">
      <c r="E83">
        <f t="shared" si="8"/>
        <v>68</v>
      </c>
      <c r="F83">
        <f t="shared" si="9"/>
        <v>0.15865525393145707</v>
      </c>
      <c r="G83">
        <f t="shared" si="10"/>
        <v>0.8491611864902645</v>
      </c>
      <c r="H83">
        <f t="shared" si="11"/>
        <v>0.5</v>
      </c>
      <c r="J83">
        <f t="shared" si="13"/>
        <v>0.37060064061041526</v>
      </c>
      <c r="L83">
        <f t="shared" si="12"/>
        <v>0.6137230840538846</v>
      </c>
      <c r="N83">
        <f t="shared" si="14"/>
        <v>4.219507705176107</v>
      </c>
      <c r="O83">
        <f t="shared" si="15"/>
        <v>-0.48821145573708197</v>
      </c>
    </row>
    <row r="84" spans="5:15" ht="12.75">
      <c r="E84">
        <f aca="true" t="shared" si="16" ref="E84:E135">E83+1</f>
        <v>69</v>
      </c>
      <c r="F84">
        <f t="shared" si="9"/>
        <v>0.15865525393145707</v>
      </c>
      <c r="G84">
        <f t="shared" si="10"/>
        <v>0.8616488509974742</v>
      </c>
      <c r="H84">
        <f t="shared" si="11"/>
        <v>0.5</v>
      </c>
      <c r="J84">
        <f t="shared" si="13"/>
        <v>0.36720186679093186</v>
      </c>
      <c r="L84">
        <f t="shared" si="12"/>
        <v>0.6124455801738458</v>
      </c>
      <c r="N84">
        <f t="shared" si="14"/>
        <v>4.23410650459726</v>
      </c>
      <c r="O84">
        <f t="shared" si="15"/>
        <v>-0.4902951892062962</v>
      </c>
    </row>
    <row r="85" spans="5:15" ht="12.75">
      <c r="E85">
        <f t="shared" si="16"/>
        <v>70</v>
      </c>
      <c r="F85">
        <f t="shared" si="9"/>
        <v>0.15865525393145707</v>
      </c>
      <c r="G85">
        <f t="shared" si="10"/>
        <v>0.874136515504684</v>
      </c>
      <c r="H85">
        <f t="shared" si="11"/>
        <v>0.5</v>
      </c>
      <c r="J85">
        <f t="shared" si="13"/>
        <v>0.3638648666696433</v>
      </c>
      <c r="L85">
        <f t="shared" si="12"/>
        <v>0.6111964590385012</v>
      </c>
      <c r="N85">
        <f t="shared" si="14"/>
        <v>4.248495242049359</v>
      </c>
      <c r="O85">
        <f t="shared" si="15"/>
        <v>-0.4923368346045581</v>
      </c>
    </row>
    <row r="86" spans="5:15" ht="12.75">
      <c r="E86">
        <f t="shared" si="16"/>
        <v>71</v>
      </c>
      <c r="F86">
        <f t="shared" si="9"/>
        <v>0.15865525393145707</v>
      </c>
      <c r="G86">
        <f t="shared" si="10"/>
        <v>0.8866241800118937</v>
      </c>
      <c r="H86">
        <f t="shared" si="11"/>
        <v>0.5</v>
      </c>
      <c r="J86">
        <f t="shared" si="13"/>
        <v>0.36058797128123876</v>
      </c>
      <c r="L86">
        <f t="shared" si="12"/>
        <v>0.6099747851560681</v>
      </c>
      <c r="N86">
        <f t="shared" si="14"/>
        <v>4.2626798770413155</v>
      </c>
      <c r="O86">
        <f t="shared" si="15"/>
        <v>-0.49433765847885275</v>
      </c>
    </row>
    <row r="87" spans="5:15" ht="12.75">
      <c r="E87">
        <f t="shared" si="16"/>
        <v>72</v>
      </c>
      <c r="F87">
        <f t="shared" si="9"/>
        <v>0.15865525393145707</v>
      </c>
      <c r="G87">
        <f t="shared" si="10"/>
        <v>0.8991118445191035</v>
      </c>
      <c r="H87">
        <f t="shared" si="11"/>
        <v>0.5</v>
      </c>
      <c r="J87">
        <f t="shared" si="13"/>
        <v>0.3573695712452908</v>
      </c>
      <c r="L87">
        <f t="shared" si="12"/>
        <v>0.6087796636995868</v>
      </c>
      <c r="N87">
        <f t="shared" si="14"/>
        <v>4.276666119016055</v>
      </c>
      <c r="O87">
        <f t="shared" si="15"/>
        <v>-0.49629887690259256</v>
      </c>
    </row>
    <row r="88" spans="5:15" ht="12.75">
      <c r="E88">
        <f t="shared" si="16"/>
        <v>73</v>
      </c>
      <c r="F88">
        <f t="shared" si="9"/>
        <v>0.15865525393145707</v>
      </c>
      <c r="G88">
        <f t="shared" si="10"/>
        <v>0.9115995090263134</v>
      </c>
      <c r="H88">
        <f t="shared" si="11"/>
        <v>0.5</v>
      </c>
      <c r="J88">
        <f t="shared" si="13"/>
        <v>0.354208114130677</v>
      </c>
      <c r="L88">
        <f t="shared" si="12"/>
        <v>0.6076102383211048</v>
      </c>
      <c r="N88">
        <f t="shared" si="14"/>
        <v>4.290459441148391</v>
      </c>
      <c r="O88">
        <f t="shared" si="15"/>
        <v>-0.4982216579727547</v>
      </c>
    </row>
    <row r="89" spans="5:15" ht="12.75">
      <c r="E89">
        <f t="shared" si="16"/>
        <v>74</v>
      </c>
      <c r="F89">
        <f t="shared" si="9"/>
        <v>0.15865525393145707</v>
      </c>
      <c r="G89">
        <f t="shared" si="10"/>
        <v>0.9240871735335231</v>
      </c>
      <c r="H89">
        <f t="shared" si="11"/>
        <v>0.5</v>
      </c>
      <c r="J89">
        <f t="shared" si="13"/>
        <v>0.35110210195866914</v>
      </c>
      <c r="L89">
        <f t="shared" si="12"/>
        <v>0.6064656891053507</v>
      </c>
      <c r="N89">
        <f t="shared" si="14"/>
        <v>4.30406509320417</v>
      </c>
      <c r="O89">
        <f t="shared" si="15"/>
        <v>-0.5001071241597852</v>
      </c>
    </row>
    <row r="90" spans="5:15" ht="12.75">
      <c r="E90">
        <f t="shared" si="16"/>
        <v>75</v>
      </c>
      <c r="F90">
        <f t="shared" si="9"/>
        <v>0.15865525393145707</v>
      </c>
      <c r="G90">
        <f t="shared" si="10"/>
        <v>0.9365748380407328</v>
      </c>
      <c r="H90">
        <f t="shared" si="11"/>
        <v>0.5</v>
      </c>
      <c r="J90">
        <f t="shared" si="13"/>
        <v>0.34805008883625105</v>
      </c>
      <c r="L90">
        <f t="shared" si="12"/>
        <v>0.6053452306526231</v>
      </c>
      <c r="N90">
        <f t="shared" si="14"/>
        <v>4.31748811353631</v>
      </c>
      <c r="O90">
        <f t="shared" si="15"/>
        <v>-0.5019563545203263</v>
      </c>
    </row>
    <row r="91" spans="5:15" ht="12.75">
      <c r="E91">
        <f t="shared" si="16"/>
        <v>76</v>
      </c>
      <c r="F91">
        <f t="shared" si="9"/>
        <v>0.15865525393145707</v>
      </c>
      <c r="G91">
        <f t="shared" si="10"/>
        <v>0.9490625025479426</v>
      </c>
      <c r="H91">
        <f t="shared" si="11"/>
        <v>0.5</v>
      </c>
      <c r="J91">
        <f t="shared" si="13"/>
        <v>0.345050678711809</v>
      </c>
      <c r="L91">
        <f t="shared" si="12"/>
        <v>0.6042481102814756</v>
      </c>
      <c r="N91">
        <f t="shared" si="14"/>
        <v>4.330733340286331</v>
      </c>
      <c r="O91">
        <f t="shared" si="15"/>
        <v>-0.5037703867820438</v>
      </c>
    </row>
    <row r="92" spans="5:15" ht="12.75">
      <c r="E92">
        <f t="shared" si="16"/>
        <v>77</v>
      </c>
      <c r="F92">
        <f t="shared" si="9"/>
        <v>0.15865525393145707</v>
      </c>
      <c r="G92">
        <f t="shared" si="10"/>
        <v>0.9615501670551523</v>
      </c>
      <c r="H92">
        <f t="shared" si="11"/>
        <v>0.5</v>
      </c>
      <c r="J92">
        <f t="shared" si="13"/>
        <v>0.34210252324587653</v>
      </c>
      <c r="L92">
        <f t="shared" si="12"/>
        <v>0.6031736063425508</v>
      </c>
      <c r="N92">
        <f t="shared" si="14"/>
        <v>4.343805421853684</v>
      </c>
      <c r="O92">
        <f t="shared" si="15"/>
        <v>-0.5055502193091257</v>
      </c>
    </row>
    <row r="93" spans="5:15" ht="12.75">
      <c r="E93">
        <f t="shared" si="16"/>
        <v>78</v>
      </c>
      <c r="F93">
        <f t="shared" si="9"/>
        <v>0.15865525393145707</v>
      </c>
      <c r="G93">
        <f t="shared" si="10"/>
        <v>0.9740378315623622</v>
      </c>
      <c r="H93">
        <f t="shared" si="11"/>
        <v>0.5</v>
      </c>
      <c r="J93">
        <f t="shared" si="13"/>
        <v>0.3392043197901102</v>
      </c>
      <c r="L93">
        <f t="shared" si="12"/>
        <v>0.602121026635631</v>
      </c>
      <c r="N93">
        <f t="shared" si="14"/>
        <v>4.356708826689592</v>
      </c>
      <c r="O93">
        <f t="shared" si="15"/>
        <v>-0.5072968129563591</v>
      </c>
    </row>
    <row r="94" spans="5:15" ht="12.75">
      <c r="E94">
        <f t="shared" si="16"/>
        <v>79</v>
      </c>
      <c r="F94">
        <f t="shared" si="9"/>
        <v>0.15865525393145707</v>
      </c>
      <c r="G94">
        <f t="shared" si="10"/>
        <v>0.986525496069572</v>
      </c>
      <c r="H94">
        <f t="shared" si="11"/>
        <v>0.5</v>
      </c>
      <c r="J94">
        <f t="shared" si="13"/>
        <v>0.3363548094681311</v>
      </c>
      <c r="L94">
        <f t="shared" si="12"/>
        <v>0.6010897069226036</v>
      </c>
      <c r="N94">
        <f t="shared" si="14"/>
        <v>4.3694478524670215</v>
      </c>
      <c r="O94">
        <f t="shared" si="15"/>
        <v>-0.5090110928191126</v>
      </c>
    </row>
    <row r="95" spans="5:15" ht="12.75">
      <c r="E95">
        <f t="shared" si="16"/>
        <v>80</v>
      </c>
      <c r="F95">
        <f t="shared" si="9"/>
        <v>0.15865525393145707</v>
      </c>
      <c r="G95">
        <f t="shared" si="10"/>
        <v>0.9990131605767817</v>
      </c>
      <c r="H95">
        <f t="shared" si="11"/>
        <v>0.5</v>
      </c>
      <c r="J95">
        <f t="shared" si="13"/>
        <v>0.33355277535229433</v>
      </c>
      <c r="L95">
        <f t="shared" si="12"/>
        <v>0.6000790095296323</v>
      </c>
      <c r="N95">
        <f t="shared" si="14"/>
        <v>4.382026634673881</v>
      </c>
      <c r="O95">
        <f t="shared" si="15"/>
        <v>-0.5106939498859893</v>
      </c>
    </row>
    <row r="96" spans="5:15" ht="12.75">
      <c r="E96">
        <f t="shared" si="16"/>
        <v>81</v>
      </c>
      <c r="F96">
        <f t="shared" si="9"/>
        <v>0.15865525393145707</v>
      </c>
      <c r="G96">
        <f t="shared" si="10"/>
        <v>1.0115008250839914</v>
      </c>
      <c r="H96">
        <f t="shared" si="11"/>
        <v>0.5</v>
      </c>
      <c r="J96">
        <f t="shared" si="13"/>
        <v>0.3307970407308351</v>
      </c>
      <c r="L96">
        <f t="shared" si="12"/>
        <v>0.5990883220323517</v>
      </c>
      <c r="N96">
        <f t="shared" si="14"/>
        <v>4.394449154672439</v>
      </c>
      <c r="O96">
        <f t="shared" si="15"/>
        <v>-0.5123462426004305</v>
      </c>
    </row>
    <row r="97" spans="5:15" ht="12.75">
      <c r="E97">
        <f t="shared" si="16"/>
        <v>82</v>
      </c>
      <c r="F97">
        <f t="shared" si="9"/>
        <v>0.15865525393145707</v>
      </c>
      <c r="G97">
        <f t="shared" si="10"/>
        <v>1.0239884895912013</v>
      </c>
      <c r="H97">
        <f t="shared" si="11"/>
        <v>0.5</v>
      </c>
      <c r="J97">
        <f t="shared" si="13"/>
        <v>0.32808646746021114</v>
      </c>
      <c r="L97">
        <f t="shared" si="12"/>
        <v>0.5981170560183869</v>
      </c>
      <c r="N97">
        <f t="shared" si="14"/>
        <v>4.406719247264253</v>
      </c>
      <c r="O97">
        <f t="shared" si="15"/>
        <v>-0.5139687983370791</v>
      </c>
    </row>
    <row r="98" spans="5:15" ht="12.75">
      <c r="E98">
        <f t="shared" si="16"/>
        <v>83</v>
      </c>
      <c r="F98">
        <f t="shared" si="9"/>
        <v>0.15865525393145707</v>
      </c>
      <c r="G98">
        <f t="shared" si="10"/>
        <v>1.036476154098411</v>
      </c>
      <c r="H98">
        <f t="shared" si="11"/>
        <v>0.5</v>
      </c>
      <c r="J98">
        <f t="shared" si="13"/>
        <v>0.32541995439779214</v>
      </c>
      <c r="L98">
        <f t="shared" si="12"/>
        <v>0.5971646459219468</v>
      </c>
      <c r="N98">
        <f t="shared" si="14"/>
        <v>4.418840607796598</v>
      </c>
      <c r="O98">
        <f t="shared" si="15"/>
        <v>-0.5155624147982979</v>
      </c>
    </row>
    <row r="99" spans="5:15" ht="12.75">
      <c r="E99">
        <f t="shared" si="16"/>
        <v>84</v>
      </c>
      <c r="F99">
        <f t="shared" si="9"/>
        <v>0.15865525393145707</v>
      </c>
      <c r="G99">
        <f t="shared" si="10"/>
        <v>1.0489638186056207</v>
      </c>
      <c r="H99">
        <f t="shared" si="11"/>
        <v>0.5</v>
      </c>
      <c r="J99">
        <f t="shared" si="13"/>
        <v>0.3227964359103628</v>
      </c>
      <c r="L99">
        <f t="shared" si="12"/>
        <v>0.5962305479256396</v>
      </c>
      <c r="N99">
        <f t="shared" si="14"/>
        <v>4.430816798843313</v>
      </c>
      <c r="O99">
        <f t="shared" si="15"/>
        <v>-0.5171278613358458</v>
      </c>
    </row>
    <row r="100" spans="5:15" ht="12.75">
      <c r="E100">
        <f t="shared" si="16"/>
        <v>85</v>
      </c>
      <c r="F100">
        <f t="shared" si="9"/>
        <v>0.15865525393145707</v>
      </c>
      <c r="G100">
        <f t="shared" si="10"/>
        <v>1.0614514831128306</v>
      </c>
      <c r="H100">
        <f t="shared" si="11"/>
        <v>0.5</v>
      </c>
      <c r="J100">
        <f t="shared" si="13"/>
        <v>0.32021488045419466</v>
      </c>
      <c r="L100">
        <f t="shared" si="12"/>
        <v>0.595314238925029</v>
      </c>
      <c r="N100">
        <f t="shared" si="14"/>
        <v>4.442651256490317</v>
      </c>
      <c r="O100">
        <f t="shared" si="15"/>
        <v>-0.5186658802023627</v>
      </c>
    </row>
    <row r="101" spans="5:15" ht="12.75">
      <c r="E101">
        <f t="shared" si="16"/>
        <v>86</v>
      </c>
      <c r="F101">
        <f t="shared" si="9"/>
        <v>0.15865525393145707</v>
      </c>
      <c r="G101">
        <f t="shared" si="10"/>
        <v>1.0739391476200402</v>
      </c>
      <c r="H101">
        <f t="shared" si="11"/>
        <v>0.5</v>
      </c>
      <c r="J101">
        <f t="shared" si="13"/>
        <v>0.3176742892227136</v>
      </c>
      <c r="L101">
        <f t="shared" si="12"/>
        <v>0.5944152155517906</v>
      </c>
      <c r="N101">
        <f t="shared" si="14"/>
        <v>4.454347296253507</v>
      </c>
      <c r="O101">
        <f t="shared" si="15"/>
        <v>-0.5201771877369847</v>
      </c>
    </row>
    <row r="102" spans="5:15" ht="12.75">
      <c r="E102">
        <f t="shared" si="16"/>
        <v>87</v>
      </c>
      <c r="F102">
        <f t="shared" si="9"/>
        <v>0.15865525393145707</v>
      </c>
      <c r="G102">
        <f t="shared" si="10"/>
        <v>1.08642681212725</v>
      </c>
      <c r="H102">
        <f t="shared" si="11"/>
        <v>0.5</v>
      </c>
      <c r="J102">
        <f t="shared" si="13"/>
        <v>0.31517369485803554</v>
      </c>
      <c r="L102">
        <f t="shared" si="12"/>
        <v>0.5935329932516334</v>
      </c>
      <c r="N102">
        <f t="shared" si="14"/>
        <v>4.465908118654584</v>
      </c>
      <c r="O102">
        <f t="shared" si="15"/>
        <v>-0.5216624754891056</v>
      </c>
    </row>
    <row r="103" spans="5:15" ht="12.75">
      <c r="E103">
        <f t="shared" si="16"/>
        <v>88</v>
      </c>
      <c r="F103">
        <f t="shared" si="9"/>
        <v>0.15865525393145707</v>
      </c>
      <c r="G103">
        <f t="shared" si="10"/>
        <v>1.0989144766344598</v>
      </c>
      <c r="H103">
        <f t="shared" si="11"/>
        <v>0.5</v>
      </c>
      <c r="J103">
        <f t="shared" si="13"/>
        <v>0.31271216022288156</v>
      </c>
      <c r="L103">
        <f t="shared" si="12"/>
        <v>0.5926671054134395</v>
      </c>
      <c r="N103">
        <f t="shared" si="14"/>
        <v>4.477336814478207</v>
      </c>
      <c r="O103">
        <f t="shared" si="15"/>
        <v>-0.5231224112840284</v>
      </c>
    </row>
    <row r="104" spans="5:15" ht="12.75">
      <c r="E104">
        <f t="shared" si="16"/>
        <v>89</v>
      </c>
      <c r="F104">
        <f t="shared" si="9"/>
        <v>0.15865525393145707</v>
      </c>
      <c r="G104">
        <f t="shared" si="10"/>
        <v>1.1114021411416697</v>
      </c>
      <c r="H104">
        <f t="shared" si="11"/>
        <v>0.5</v>
      </c>
      <c r="J104">
        <f t="shared" si="13"/>
        <v>0.310288777229595</v>
      </c>
      <c r="L104">
        <f t="shared" si="12"/>
        <v>0.5918171025463316</v>
      </c>
      <c r="N104">
        <f t="shared" si="14"/>
        <v>4.48863636973214</v>
      </c>
      <c r="O104">
        <f t="shared" si="15"/>
        <v>-0.5245576402339875</v>
      </c>
    </row>
    <row r="105" spans="5:15" ht="12.75">
      <c r="E105">
        <f t="shared" si="16"/>
        <v>90</v>
      </c>
      <c r="F105">
        <f t="shared" si="9"/>
        <v>0.15865525393145707</v>
      </c>
      <c r="G105">
        <f t="shared" si="10"/>
        <v>1.1238898056488793</v>
      </c>
      <c r="H105">
        <f t="shared" si="11"/>
        <v>0.5</v>
      </c>
      <c r="J105">
        <f t="shared" si="13"/>
        <v>0.30790266572318825</v>
      </c>
      <c r="L105">
        <f t="shared" si="12"/>
        <v>0.5909825515016202</v>
      </c>
      <c r="N105">
        <f t="shared" si="14"/>
        <v>4.499809670330265</v>
      </c>
      <c r="O105">
        <f t="shared" si="15"/>
        <v>-0.5259687856977934</v>
      </c>
    </row>
    <row r="106" spans="5:15" ht="12.75">
      <c r="E106">
        <f t="shared" si="16"/>
        <v>91</v>
      </c>
      <c r="F106">
        <f t="shared" si="9"/>
        <v>0.15865525393145707</v>
      </c>
      <c r="G106">
        <f t="shared" si="10"/>
        <v>1.1363774701560891</v>
      </c>
      <c r="H106">
        <f t="shared" si="11"/>
        <v>0.5</v>
      </c>
      <c r="J106">
        <f t="shared" si="13"/>
        <v>0.30555297241553103</v>
      </c>
      <c r="L106">
        <f t="shared" si="12"/>
        <v>0.5901630347367998</v>
      </c>
      <c r="N106">
        <f t="shared" si="14"/>
        <v>4.51085950651685</v>
      </c>
      <c r="O106">
        <f t="shared" si="15"/>
        <v>-0.5273564501921192</v>
      </c>
    </row>
    <row r="107" spans="5:15" ht="12.75">
      <c r="E107">
        <f t="shared" si="16"/>
        <v>92</v>
      </c>
      <c r="F107">
        <f t="shared" si="9"/>
        <v>0.15865525393145707</v>
      </c>
      <c r="G107">
        <f t="shared" si="10"/>
        <v>1.148865134663299</v>
      </c>
      <c r="H107">
        <f t="shared" si="11"/>
        <v>0.5</v>
      </c>
      <c r="J107">
        <f t="shared" si="13"/>
        <v>0.3032388698679718</v>
      </c>
      <c r="L107">
        <f t="shared" si="12"/>
        <v>0.5893581496189674</v>
      </c>
      <c r="N107">
        <f t="shared" si="14"/>
        <v>4.5217885770490405</v>
      </c>
      <c r="O107">
        <f t="shared" si="15"/>
        <v>-0.5287212162572623</v>
      </c>
    </row>
    <row r="108" spans="5:15" ht="12.75">
      <c r="E108">
        <f t="shared" si="16"/>
        <v>93</v>
      </c>
      <c r="F108">
        <f t="shared" si="9"/>
        <v>0.15865525393145707</v>
      </c>
      <c r="G108">
        <f t="shared" si="10"/>
        <v>1.1613527991705086</v>
      </c>
      <c r="H108">
        <f t="shared" si="11"/>
        <v>0.5</v>
      </c>
      <c r="J108">
        <f t="shared" si="13"/>
        <v>0.30095955551984105</v>
      </c>
      <c r="L108">
        <f t="shared" si="12"/>
        <v>0.5885675077652207</v>
      </c>
      <c r="N108">
        <f t="shared" si="14"/>
        <v>4.532599493153256</v>
      </c>
      <c r="O108">
        <f t="shared" si="15"/>
        <v>-0.530063647280012</v>
      </c>
    </row>
    <row r="109" spans="5:15" ht="12.75">
      <c r="E109">
        <f t="shared" si="16"/>
        <v>94</v>
      </c>
      <c r="F109">
        <f t="shared" si="9"/>
        <v>0.15865525393145707</v>
      </c>
      <c r="G109">
        <f t="shared" si="10"/>
        <v>1.1738404636777184</v>
      </c>
      <c r="H109">
        <f t="shared" si="11"/>
        <v>0.5</v>
      </c>
      <c r="J109">
        <f t="shared" si="13"/>
        <v>0.2987142507604417</v>
      </c>
      <c r="L109">
        <f t="shared" si="12"/>
        <v>0.5877907344177664</v>
      </c>
      <c r="N109">
        <f t="shared" si="14"/>
        <v>4.543294782270004</v>
      </c>
      <c r="O109">
        <f t="shared" si="15"/>
        <v>-0.5313842882760913</v>
      </c>
    </row>
    <row r="110" spans="5:15" ht="12.75">
      <c r="E110">
        <f t="shared" si="16"/>
        <v>95</v>
      </c>
      <c r="F110">
        <f t="shared" si="9"/>
        <v>0.15865525393145707</v>
      </c>
      <c r="G110">
        <f t="shared" si="10"/>
        <v>1.1863281281849283</v>
      </c>
      <c r="H110">
        <f t="shared" si="11"/>
        <v>0.5</v>
      </c>
      <c r="J110">
        <f t="shared" si="13"/>
        <v>0.29650220004227335</v>
      </c>
      <c r="L110">
        <f t="shared" si="12"/>
        <v>0.587027467851626</v>
      </c>
      <c r="N110">
        <f t="shared" si="14"/>
        <v>4.553876891600541</v>
      </c>
      <c r="O110">
        <f t="shared" si="15"/>
        <v>-0.5326836666344733</v>
      </c>
    </row>
    <row r="111" spans="5:15" ht="12.75">
      <c r="E111">
        <f t="shared" si="16"/>
        <v>96</v>
      </c>
      <c r="F111">
        <f t="shared" si="9"/>
        <v>0.15865525393145707</v>
      </c>
      <c r="G111">
        <f t="shared" si="10"/>
        <v>1.1988157926921381</v>
      </c>
      <c r="H111">
        <f t="shared" si="11"/>
        <v>0.5</v>
      </c>
      <c r="J111">
        <f t="shared" si="13"/>
        <v>0.29432267003336643</v>
      </c>
      <c r="L111">
        <f t="shared" si="12"/>
        <v>0.5862773588129719</v>
      </c>
      <c r="N111">
        <f t="shared" si="14"/>
        <v>4.564348191467836</v>
      </c>
      <c r="O111">
        <f t="shared" si="15"/>
        <v>-0.5339622928257276</v>
      </c>
    </row>
    <row r="112" spans="5:15" ht="12.75">
      <c r="E112">
        <f t="shared" si="16"/>
        <v>97</v>
      </c>
      <c r="F112">
        <f t="shared" si="9"/>
        <v>0.15865525393145707</v>
      </c>
      <c r="G112">
        <f t="shared" si="10"/>
        <v>1.2113034571993477</v>
      </c>
      <c r="H112">
        <f t="shared" si="11"/>
        <v>0.5</v>
      </c>
      <c r="J112">
        <f t="shared" si="13"/>
        <v>0.2921749488067303</v>
      </c>
      <c r="L112">
        <f t="shared" si="12"/>
        <v>0.5855400699862628</v>
      </c>
      <c r="N112">
        <f t="shared" si="14"/>
        <v>4.574710978503383</v>
      </c>
      <c r="O112">
        <f t="shared" si="15"/>
        <v>-0.5352206610764122</v>
      </c>
    </row>
    <row r="113" spans="5:15" ht="12.75">
      <c r="E113">
        <f t="shared" si="16"/>
        <v>98</v>
      </c>
      <c r="F113">
        <f t="shared" si="9"/>
        <v>0.15865525393145707</v>
      </c>
      <c r="G113">
        <f t="shared" si="10"/>
        <v>1.2237911217065576</v>
      </c>
      <c r="H113">
        <f t="shared" si="11"/>
        <v>0.5</v>
      </c>
      <c r="J113">
        <f t="shared" si="13"/>
        <v>0.2900583450650324</v>
      </c>
      <c r="L113">
        <f t="shared" si="12"/>
        <v>0.584815275488468</v>
      </c>
      <c r="N113">
        <f t="shared" si="14"/>
        <v>4.584967478670572</v>
      </c>
      <c r="O113">
        <f t="shared" si="15"/>
        <v>-0.5364592500113992</v>
      </c>
    </row>
    <row r="114" spans="5:15" ht="12.75">
      <c r="E114">
        <f t="shared" si="16"/>
        <v>99</v>
      </c>
      <c r="F114">
        <f t="shared" si="9"/>
        <v>0.15865525393145707</v>
      </c>
      <c r="G114">
        <f t="shared" si="10"/>
        <v>1.2362787862137674</v>
      </c>
      <c r="H114">
        <f t="shared" si="11"/>
        <v>0.5</v>
      </c>
      <c r="J114">
        <f t="shared" si="13"/>
        <v>0.2879721873987355</v>
      </c>
      <c r="L114">
        <f t="shared" si="12"/>
        <v>0.5841026603887903</v>
      </c>
      <c r="N114">
        <f t="shared" si="14"/>
        <v>4.59511985013459</v>
      </c>
      <c r="O114">
        <f t="shared" si="15"/>
        <v>-0.5376785232658995</v>
      </c>
    </row>
    <row r="115" spans="5:15" ht="12.75">
      <c r="E115">
        <f t="shared" si="16"/>
        <v>100</v>
      </c>
      <c r="F115">
        <f t="shared" si="9"/>
        <v>0.15865525393145707</v>
      </c>
      <c r="G115">
        <f t="shared" si="10"/>
        <v>1.248766450720977</v>
      </c>
      <c r="H115">
        <f t="shared" si="11"/>
        <v>0.5</v>
      </c>
      <c r="J115">
        <f t="shared" si="13"/>
        <v>0.28591582357601913</v>
      </c>
      <c r="L115">
        <f t="shared" si="12"/>
        <v>0.5834019202523977</v>
      </c>
      <c r="N115">
        <f t="shared" si="14"/>
        <v>4.605170185988092</v>
      </c>
      <c r="O115">
        <f t="shared" si="15"/>
        <v>-0.5388789300688495</v>
      </c>
    </row>
    <row r="116" spans="5:15" ht="12.75">
      <c r="E116">
        <f t="shared" si="16"/>
        <v>101</v>
      </c>
      <c r="F116">
        <f t="shared" si="9"/>
        <v>0.15865525393145707</v>
      </c>
      <c r="G116">
        <f t="shared" si="10"/>
        <v>1.2612541152281866</v>
      </c>
      <c r="H116">
        <f t="shared" si="11"/>
        <v>0.5</v>
      </c>
      <c r="J116">
        <f t="shared" si="13"/>
        <v>0.2838886198629097</v>
      </c>
      <c r="L116">
        <f t="shared" si="12"/>
        <v>0.5827127607067764</v>
      </c>
      <c r="N116">
        <f t="shared" si="14"/>
        <v>4.61512051684126</v>
      </c>
      <c r="O116">
        <f t="shared" si="15"/>
        <v>-0.540060905799209</v>
      </c>
    </row>
    <row r="117" spans="5:15" ht="12.75">
      <c r="E117">
        <f t="shared" si="16"/>
        <v>102</v>
      </c>
      <c r="F117">
        <f t="shared" si="9"/>
        <v>0.15865525393145707</v>
      </c>
      <c r="G117">
        <f t="shared" si="10"/>
        <v>1.2737417797353967</v>
      </c>
      <c r="H117">
        <f t="shared" si="11"/>
        <v>0.5</v>
      </c>
      <c r="J117">
        <f t="shared" si="13"/>
        <v>0.2818899603721287</v>
      </c>
      <c r="L117">
        <f t="shared" si="12"/>
        <v>0.5820348970294079</v>
      </c>
      <c r="N117">
        <f t="shared" si="14"/>
        <v>4.624972813284271</v>
      </c>
      <c r="O117">
        <f t="shared" si="15"/>
        <v>-0.5412248725166313</v>
      </c>
    </row>
    <row r="118" spans="5:15" ht="12.75">
      <c r="E118">
        <f t="shared" si="16"/>
        <v>103</v>
      </c>
      <c r="F118">
        <f t="shared" si="9"/>
        <v>0.15865525393145707</v>
      </c>
      <c r="G118">
        <f t="shared" si="10"/>
        <v>1.2862294442426065</v>
      </c>
      <c r="H118">
        <f t="shared" si="11"/>
        <v>0.5</v>
      </c>
      <c r="J118">
        <f t="shared" si="13"/>
        <v>0.2799192464392552</v>
      </c>
      <c r="L118">
        <f t="shared" si="12"/>
        <v>0.5813680537555558</v>
      </c>
      <c r="N118">
        <f t="shared" si="14"/>
        <v>4.634728988229636</v>
      </c>
      <c r="O118">
        <f t="shared" si="15"/>
        <v>-0.542371239467876</v>
      </c>
    </row>
    <row r="119" spans="5:15" ht="12.75">
      <c r="E119">
        <f t="shared" si="16"/>
        <v>104</v>
      </c>
      <c r="F119">
        <f t="shared" si="9"/>
        <v>0.15865525393145707</v>
      </c>
      <c r="G119">
        <f t="shared" si="10"/>
        <v>1.2987171087498162</v>
      </c>
      <c r="H119">
        <f t="shared" si="11"/>
        <v>0.5</v>
      </c>
      <c r="J119">
        <f t="shared" si="13"/>
        <v>0.2779758960248735</v>
      </c>
      <c r="L119">
        <f t="shared" si="12"/>
        <v>0.5807119643050271</v>
      </c>
      <c r="N119">
        <f t="shared" si="14"/>
        <v>4.6443908991413725</v>
      </c>
      <c r="O119">
        <f t="shared" si="15"/>
        <v>-0.5435004035702478</v>
      </c>
    </row>
    <row r="120" spans="5:15" ht="12.75">
      <c r="E120">
        <f t="shared" si="16"/>
        <v>105</v>
      </c>
      <c r="F120">
        <f t="shared" si="9"/>
        <v>0.15865525393145707</v>
      </c>
      <c r="G120">
        <f t="shared" si="10"/>
        <v>1.311204773257026</v>
      </c>
      <c r="H120">
        <f t="shared" si="11"/>
        <v>0.5</v>
      </c>
      <c r="J120">
        <f t="shared" si="13"/>
        <v>0.2760593431414536</v>
      </c>
      <c r="L120">
        <f t="shared" si="12"/>
        <v>0.5800663706268472</v>
      </c>
      <c r="N120">
        <f t="shared" si="14"/>
        <v>4.653960350157523</v>
      </c>
      <c r="O120">
        <f t="shared" si="15"/>
        <v>-0.5446127498732733</v>
      </c>
    </row>
    <row r="121" spans="5:15" ht="12.75">
      <c r="E121">
        <f t="shared" si="16"/>
        <v>106</v>
      </c>
      <c r="F121">
        <f t="shared" si="9"/>
        <v>0.15865525393145707</v>
      </c>
      <c r="G121">
        <f t="shared" si="10"/>
        <v>1.3236924377642358</v>
      </c>
      <c r="H121">
        <f t="shared" si="11"/>
        <v>0.5</v>
      </c>
      <c r="J121">
        <f t="shared" si="13"/>
        <v>0.2741690373037777</v>
      </c>
      <c r="L121">
        <f t="shared" si="12"/>
        <v>0.5794310228608515</v>
      </c>
      <c r="N121">
        <f t="shared" si="14"/>
        <v>4.663439094112067</v>
      </c>
      <c r="O121">
        <f t="shared" si="15"/>
        <v>-0.5457086519997497</v>
      </c>
    </row>
    <row r="122" spans="5:15" ht="12.75">
      <c r="E122">
        <f t="shared" si="16"/>
        <v>107</v>
      </c>
      <c r="F122">
        <f t="shared" si="9"/>
        <v>0.15865525393145707</v>
      </c>
      <c r="G122">
        <f t="shared" si="10"/>
        <v>1.3361801022714455</v>
      </c>
      <c r="H122">
        <f t="shared" si="11"/>
        <v>0.5</v>
      </c>
      <c r="J122">
        <f t="shared" si="13"/>
        <v>0.2723044430017923</v>
      </c>
      <c r="L122">
        <f t="shared" si="12"/>
        <v>0.5788056790152626</v>
      </c>
      <c r="N122">
        <f t="shared" si="14"/>
        <v>4.672828834461906</v>
      </c>
      <c r="O122">
        <f t="shared" si="15"/>
        <v>-0.5467884725672368</v>
      </c>
    </row>
    <row r="123" spans="5:15" ht="12.75">
      <c r="E123">
        <f t="shared" si="16"/>
        <v>108</v>
      </c>
      <c r="F123">
        <f t="shared" si="9"/>
        <v>0.15865525393145707</v>
      </c>
      <c r="G123">
        <f t="shared" si="10"/>
        <v>1.3486677667786553</v>
      </c>
      <c r="H123">
        <f t="shared" si="11"/>
        <v>0.5</v>
      </c>
      <c r="J123">
        <f t="shared" si="13"/>
        <v>0.27046503919482573</v>
      </c>
      <c r="L123">
        <f t="shared" si="12"/>
        <v>0.5781901046593798</v>
      </c>
      <c r="N123">
        <f t="shared" si="14"/>
        <v>4.68213122712422</v>
      </c>
      <c r="O123">
        <f t="shared" si="15"/>
        <v>-0.5478525635909944</v>
      </c>
    </row>
    <row r="124" spans="5:15" ht="12.75">
      <c r="E124">
        <f t="shared" si="16"/>
        <v>109</v>
      </c>
      <c r="F124">
        <f t="shared" si="9"/>
        <v>0.15865525393145707</v>
      </c>
      <c r="G124">
        <f t="shared" si="10"/>
        <v>1.361155431285865</v>
      </c>
      <c r="H124">
        <f t="shared" si="11"/>
        <v>0.5</v>
      </c>
      <c r="J124">
        <f t="shared" si="13"/>
        <v>0.268650318826167</v>
      </c>
      <c r="L124">
        <f t="shared" si="12"/>
        <v>0.5775840726305577</v>
      </c>
      <c r="N124">
        <f t="shared" si="14"/>
        <v>4.6913478822291435</v>
      </c>
      <c r="O124">
        <f t="shared" si="15"/>
        <v>-0.5489012668693198</v>
      </c>
    </row>
    <row r="125" spans="5:15" ht="12.75">
      <c r="E125">
        <f t="shared" si="16"/>
        <v>110</v>
      </c>
      <c r="F125">
        <f t="shared" si="9"/>
        <v>0.15865525393145707</v>
      </c>
      <c r="G125">
        <f t="shared" si="10"/>
        <v>1.3736430957930748</v>
      </c>
      <c r="H125">
        <f t="shared" si="11"/>
        <v>0.5</v>
      </c>
      <c r="J125">
        <f t="shared" si="13"/>
        <v>0.2668597883570565</v>
      </c>
      <c r="L125">
        <f t="shared" si="12"/>
        <v>0.5769873627547089</v>
      </c>
      <c r="N125">
        <f t="shared" si="14"/>
        <v>4.700480365792417</v>
      </c>
      <c r="O125">
        <f t="shared" si="15"/>
        <v>-0.5499349143521681</v>
      </c>
    </row>
    <row r="126" spans="5:15" ht="12.75">
      <c r="E126">
        <f t="shared" si="16"/>
        <v>111</v>
      </c>
      <c r="F126">
        <f t="shared" si="9"/>
        <v>0.15865525393145707</v>
      </c>
      <c r="G126">
        <f t="shared" si="10"/>
        <v>1.3861307603002844</v>
      </c>
      <c r="H126">
        <f t="shared" si="11"/>
        <v>0.5</v>
      </c>
      <c r="J126">
        <f t="shared" si="13"/>
        <v>0.2650929673191888</v>
      </c>
      <c r="L126">
        <f t="shared" si="12"/>
        <v>0.5763997615796053</v>
      </c>
      <c r="N126">
        <f t="shared" si="14"/>
        <v>4.709530201312334</v>
      </c>
      <c r="O126">
        <f t="shared" si="15"/>
        <v>-0.5509538284939041</v>
      </c>
    </row>
    <row r="127" spans="5:15" ht="12.75">
      <c r="E127">
        <f t="shared" si="16"/>
        <v>112</v>
      </c>
      <c r="F127">
        <f t="shared" si="9"/>
        <v>0.15865525393145707</v>
      </c>
      <c r="G127">
        <f t="shared" si="10"/>
        <v>1.3986184248074942</v>
      </c>
      <c r="H127">
        <f t="shared" si="11"/>
        <v>0.5</v>
      </c>
      <c r="J127">
        <f t="shared" si="13"/>
        <v>0.26334938788487544</v>
      </c>
      <c r="L127">
        <f t="shared" si="12"/>
        <v>0.5758210621202999</v>
      </c>
      <c r="N127">
        <f t="shared" si="14"/>
        <v>4.718498871295094</v>
      </c>
      <c r="O127">
        <f t="shared" si="15"/>
        <v>-0.5519583225909755</v>
      </c>
    </row>
    <row r="128" spans="5:15" ht="12.75">
      <c r="E128">
        <f t="shared" si="16"/>
        <v>113</v>
      </c>
      <c r="F128">
        <f t="shared" si="9"/>
        <v>0.15865525393145707</v>
      </c>
      <c r="G128">
        <f t="shared" si="10"/>
        <v>1.4111060893147043</v>
      </c>
      <c r="H128">
        <f t="shared" si="11"/>
        <v>0.5</v>
      </c>
      <c r="J128">
        <f t="shared" si="13"/>
        <v>0.2616285944540593</v>
      </c>
      <c r="L128">
        <f t="shared" si="12"/>
        <v>0.5752510636160326</v>
      </c>
      <c r="N128">
        <f t="shared" si="14"/>
        <v>4.727387818712341</v>
      </c>
      <c r="O128">
        <f t="shared" si="15"/>
        <v>-0.5529487011052548</v>
      </c>
    </row>
    <row r="129" spans="5:15" ht="12.75">
      <c r="E129">
        <f t="shared" si="16"/>
        <v>114</v>
      </c>
      <c r="F129">
        <f t="shared" si="9"/>
        <v>0.15865525393145707</v>
      </c>
      <c r="G129">
        <f t="shared" si="10"/>
        <v>1.4235937538219139</v>
      </c>
      <c r="H129">
        <f t="shared" si="11"/>
        <v>0.5</v>
      </c>
      <c r="J129">
        <f t="shared" si="13"/>
        <v>0.25993014325741565</v>
      </c>
      <c r="L129">
        <f t="shared" si="12"/>
        <v>0.5746895712980183</v>
      </c>
      <c r="N129">
        <f t="shared" si="14"/>
        <v>4.736198448394496</v>
      </c>
      <c r="O129">
        <f t="shared" si="15"/>
        <v>-0.5539252599737556</v>
      </c>
    </row>
    <row r="130" spans="5:15" ht="12.75">
      <c r="E130">
        <f t="shared" si="16"/>
        <v>115</v>
      </c>
      <c r="F130">
        <f t="shared" si="9"/>
        <v>0.15865525393145707</v>
      </c>
      <c r="G130">
        <f t="shared" si="10"/>
        <v>1.4360814183291237</v>
      </c>
      <c r="H130">
        <f t="shared" si="11"/>
        <v>0.5</v>
      </c>
      <c r="J130">
        <f t="shared" si="13"/>
        <v>0.2582536019748125</v>
      </c>
      <c r="L130">
        <f t="shared" si="12"/>
        <v>0.5741363961675544</v>
      </c>
      <c r="N130">
        <f t="shared" si="14"/>
        <v>4.74493212836325</v>
      </c>
      <c r="O130">
        <f t="shared" si="15"/>
        <v>-0.5548882869053917</v>
      </c>
    </row>
    <row r="131" spans="5:15" ht="12.75">
      <c r="E131">
        <f t="shared" si="16"/>
        <v>116</v>
      </c>
      <c r="F131">
        <f t="shared" si="9"/>
        <v>0.15865525393145707</v>
      </c>
      <c r="G131">
        <f t="shared" si="10"/>
        <v>1.4485690828363336</v>
      </c>
      <c r="H131">
        <f t="shared" si="11"/>
        <v>0.5</v>
      </c>
      <c r="J131">
        <f t="shared" si="13"/>
        <v>0.2565985493684427</v>
      </c>
      <c r="L131">
        <f t="shared" si="12"/>
        <v>0.5735913547839163</v>
      </c>
      <c r="N131">
        <f t="shared" si="14"/>
        <v>4.7535901911063645</v>
      </c>
      <c r="O131">
        <f t="shared" si="15"/>
        <v>-0.5558380616654051</v>
      </c>
    </row>
    <row r="132" spans="5:15" ht="12.75">
      <c r="E132">
        <f t="shared" si="16"/>
        <v>117</v>
      </c>
      <c r="F132">
        <f t="shared" si="9"/>
        <v>0.15865525393145707</v>
      </c>
      <c r="G132">
        <f t="shared" si="10"/>
        <v>1.4610567473435432</v>
      </c>
      <c r="H132">
        <f t="shared" si="11"/>
        <v>0.5</v>
      </c>
      <c r="J132">
        <f t="shared" si="13"/>
        <v>0.254964574929972</v>
      </c>
      <c r="L132">
        <f t="shared" si="12"/>
        <v>0.5730542690615408</v>
      </c>
      <c r="N132">
        <f t="shared" si="14"/>
        <v>4.762173934797756</v>
      </c>
      <c r="O132">
        <f t="shared" si="15"/>
        <v>-0.5567748563480596</v>
      </c>
    </row>
    <row r="133" spans="5:15" ht="12.75">
      <c r="E133">
        <f t="shared" si="16"/>
        <v>118</v>
      </c>
      <c r="F133">
        <f t="shared" si="9"/>
        <v>0.15865525393145707</v>
      </c>
      <c r="G133">
        <f t="shared" si="10"/>
        <v>1.473544411850753</v>
      </c>
      <c r="H133">
        <f t="shared" si="11"/>
        <v>0.5</v>
      </c>
      <c r="J133">
        <f t="shared" si="13"/>
        <v>0.253351278541084</v>
      </c>
      <c r="L133">
        <f t="shared" si="12"/>
        <v>0.572524966076026</v>
      </c>
      <c r="N133">
        <f t="shared" si="14"/>
        <v>4.770684624465665</v>
      </c>
      <c r="O133">
        <f t="shared" si="15"/>
        <v>-0.5576989356381604</v>
      </c>
    </row>
    <row r="134" spans="5:15" ht="12.75">
      <c r="E134">
        <f t="shared" si="16"/>
        <v>119</v>
      </c>
      <c r="F134">
        <f t="shared" si="9"/>
        <v>0.15865525393145707</v>
      </c>
      <c r="G134">
        <f t="shared" si="10"/>
        <v>1.4860320763579626</v>
      </c>
      <c r="H134">
        <f t="shared" si="11"/>
        <v>0.5</v>
      </c>
      <c r="J134">
        <f t="shared" si="13"/>
        <v>0.25175827014683116</v>
      </c>
      <c r="L134">
        <f t="shared" si="12"/>
        <v>0.5720032778785048</v>
      </c>
      <c r="N134">
        <f t="shared" si="14"/>
        <v>4.77912349311153</v>
      </c>
      <c r="O134">
        <f t="shared" si="15"/>
        <v>-0.5586105570619322</v>
      </c>
    </row>
    <row r="135" spans="5:15" ht="12.75">
      <c r="E135">
        <f t="shared" si="16"/>
        <v>120</v>
      </c>
      <c r="F135">
        <f t="shared" si="9"/>
        <v>0.15865525393145707</v>
      </c>
      <c r="G135">
        <f t="shared" si="10"/>
        <v>1.4985197408651725</v>
      </c>
      <c r="H135">
        <f t="shared" si="11"/>
        <v>0.5</v>
      </c>
      <c r="J135">
        <f t="shared" si="13"/>
        <v>0.25018516944123187</v>
      </c>
      <c r="L135">
        <f t="shared" si="12"/>
        <v>0.571489041317972</v>
      </c>
      <c r="N135">
        <f t="shared" si="14"/>
        <v>4.787491742782046</v>
      </c>
      <c r="O135">
        <f t="shared" si="15"/>
        <v>-0.559509971227757</v>
      </c>
    </row>
    <row r="136" spans="5:15" ht="12.75">
      <c r="E136">
        <f aca="true" t="shared" si="17" ref="E136:E199">E135+1</f>
        <v>121</v>
      </c>
      <c r="F136">
        <f t="shared" si="9"/>
        <v>0.15865525393145707</v>
      </c>
      <c r="G136">
        <f t="shared" si="10"/>
        <v>1.511007405372382</v>
      </c>
      <c r="H136">
        <f t="shared" si="11"/>
        <v>0.5</v>
      </c>
      <c r="J136">
        <f aca="true" t="shared" si="18" ref="J136:J199">H136/(H136+G136)</f>
        <v>0.24863160556458222</v>
      </c>
      <c r="L136">
        <f t="shared" si="12"/>
        <v>0.5709820978711714</v>
      </c>
      <c r="N136">
        <f aca="true" t="shared" si="19" ref="N136:N199">LN(E136)</f>
        <v>4.795790545596741</v>
      </c>
      <c r="O136">
        <f aca="true" t="shared" si="20" ref="O136:O199">LN(L136)</f>
        <v>-0.5603974220572484</v>
      </c>
    </row>
    <row r="137" spans="5:15" ht="12.75">
      <c r="E137">
        <f t="shared" si="17"/>
        <v>122</v>
      </c>
      <c r="F137">
        <f t="shared" si="9"/>
        <v>0.15865525393145707</v>
      </c>
      <c r="G137">
        <f t="shared" si="10"/>
        <v>1.523495069879592</v>
      </c>
      <c r="H137">
        <f t="shared" si="11"/>
        <v>0.5</v>
      </c>
      <c r="J137">
        <f t="shared" si="18"/>
        <v>0.247097216811975</v>
      </c>
      <c r="L137">
        <f t="shared" si="12"/>
        <v>0.5704822934796693</v>
      </c>
      <c r="N137">
        <f t="shared" si="19"/>
        <v>4.804021044733257</v>
      </c>
      <c r="O137">
        <f t="shared" si="20"/>
        <v>-0.5612731470071122</v>
      </c>
    </row>
    <row r="138" spans="5:15" ht="12.75">
      <c r="E138">
        <f t="shared" si="17"/>
        <v>123</v>
      </c>
      <c r="F138">
        <f t="shared" si="9"/>
        <v>0.15865525393145707</v>
      </c>
      <c r="G138">
        <f t="shared" si="10"/>
        <v>1.535982734386802</v>
      </c>
      <c r="H138">
        <f t="shared" si="11"/>
        <v>0.5</v>
      </c>
      <c r="J138">
        <f t="shared" si="18"/>
        <v>0.24558165035254595</v>
      </c>
      <c r="L138">
        <f t="shared" si="12"/>
        <v>0.5699894783937636</v>
      </c>
      <c r="N138">
        <f t="shared" si="19"/>
        <v>4.812184355372417</v>
      </c>
      <c r="O138">
        <f t="shared" si="20"/>
        <v>-0.5621373772822195</v>
      </c>
    </row>
    <row r="139" spans="5:15" ht="12.75">
      <c r="E139">
        <f t="shared" si="17"/>
        <v>124</v>
      </c>
      <c r="F139">
        <f t="shared" si="9"/>
        <v>0.15865525393145707</v>
      </c>
      <c r="G139">
        <f t="shared" si="10"/>
        <v>1.5484703988940116</v>
      </c>
      <c r="H139">
        <f t="shared" si="11"/>
        <v>0.5</v>
      </c>
      <c r="J139">
        <f t="shared" si="18"/>
        <v>0.24408456195898887</v>
      </c>
      <c r="L139">
        <f t="shared" si="12"/>
        <v>0.5695035070228958</v>
      </c>
      <c r="N139">
        <f t="shared" si="19"/>
        <v>4.820281565605037</v>
      </c>
      <c r="O139">
        <f t="shared" si="20"/>
        <v>-0.5629903380402952</v>
      </c>
    </row>
    <row r="140" spans="5:15" ht="12.75">
      <c r="E140">
        <f t="shared" si="17"/>
        <v>125</v>
      </c>
      <c r="F140">
        <f t="shared" si="9"/>
        <v>0.15865525393145707</v>
      </c>
      <c r="G140">
        <f t="shared" si="10"/>
        <v>1.5609580634012215</v>
      </c>
      <c r="H140">
        <f t="shared" si="11"/>
        <v>0.5</v>
      </c>
      <c r="J140">
        <f t="shared" si="18"/>
        <v>0.24260561574690392</v>
      </c>
      <c r="L140">
        <f t="shared" si="12"/>
        <v>0.5690242377922509</v>
      </c>
      <c r="N140">
        <f t="shared" si="19"/>
        <v>4.8283137373023015</v>
      </c>
      <c r="O140">
        <f t="shared" si="20"/>
        <v>-0.5638322485886097</v>
      </c>
    </row>
    <row r="141" spans="5:15" ht="12.75">
      <c r="E141">
        <f t="shared" si="17"/>
        <v>126</v>
      </c>
      <c r="F141">
        <f t="shared" si="9"/>
        <v>0.15865525393145707</v>
      </c>
      <c r="G141">
        <f t="shared" si="10"/>
        <v>1.5734457279084313</v>
      </c>
      <c r="H141">
        <f t="shared" si="11"/>
        <v>0.5</v>
      </c>
      <c r="J141">
        <f t="shared" si="18"/>
        <v>0.24114448392356536</v>
      </c>
      <c r="L141">
        <f t="shared" si="12"/>
        <v>0.5685515330052516</v>
      </c>
      <c r="N141">
        <f t="shared" si="19"/>
        <v>4.836281906951478</v>
      </c>
      <c r="O141">
        <f t="shared" si="20"/>
        <v>-0.5646633225730271</v>
      </c>
    </row>
    <row r="142" spans="5:15" ht="12.75">
      <c r="E142">
        <f t="shared" si="17"/>
        <v>127</v>
      </c>
      <c r="F142">
        <f aca="true" t="shared" si="21" ref="F142:F205">1-NORMDIST(lambda,0,1,TRUE)</f>
        <v>0.15865525393145707</v>
      </c>
      <c r="G142">
        <f aca="true" t="shared" si="22" ref="G142:G205">F142*E142*k</f>
        <v>1.585933392415641</v>
      </c>
      <c r="H142">
        <f aca="true" t="shared" si="23" ref="H142:H205">1-NORMDIST(lambda,MeanS,SDS,TRUE)</f>
        <v>0.5</v>
      </c>
      <c r="J142">
        <f t="shared" si="18"/>
        <v>0.23970084654571294</v>
      </c>
      <c r="L142">
        <f aca="true" t="shared" si="24" ref="L142:L205">prop*(H142+G142)/(H142+2*G142)+(1-prop)*0.5</f>
        <v>0.568085258711663</v>
      </c>
      <c r="N142">
        <f t="shared" si="19"/>
        <v>4.844187086458591</v>
      </c>
      <c r="O142">
        <f t="shared" si="20"/>
        <v>-0.5654837681597648</v>
      </c>
    </row>
    <row r="143" spans="5:15" ht="12.75">
      <c r="E143">
        <f t="shared" si="17"/>
        <v>128</v>
      </c>
      <c r="F143">
        <f t="shared" si="21"/>
        <v>0.15865525393145707</v>
      </c>
      <c r="G143">
        <f t="shared" si="22"/>
        <v>1.5984210569228507</v>
      </c>
      <c r="H143">
        <f t="shared" si="23"/>
        <v>0.5</v>
      </c>
      <c r="J143">
        <f t="shared" si="18"/>
        <v>0.23827439128599193</v>
      </c>
      <c r="L143">
        <f t="shared" si="24"/>
        <v>0.5676252845810429</v>
      </c>
      <c r="N143">
        <f t="shared" si="19"/>
        <v>4.852030263919617</v>
      </c>
      <c r="O143">
        <f t="shared" si="20"/>
        <v>-0.5662937882101852</v>
      </c>
    </row>
    <row r="144" spans="5:15" ht="12.75">
      <c r="E144">
        <f t="shared" si="17"/>
        <v>129</v>
      </c>
      <c r="F144">
        <f t="shared" si="21"/>
        <v>0.15865525393145707</v>
      </c>
      <c r="G144">
        <f t="shared" si="22"/>
        <v>1.6109087214300604</v>
      </c>
      <c r="H144">
        <f t="shared" si="23"/>
        <v>0.5</v>
      </c>
      <c r="J144">
        <f t="shared" si="18"/>
        <v>0.2368648132076829</v>
      </c>
      <c r="L144">
        <f t="shared" si="24"/>
        <v>0.5671714837812898</v>
      </c>
      <c r="N144">
        <f t="shared" si="19"/>
        <v>4.859812404361672</v>
      </c>
      <c r="O144">
        <f t="shared" si="20"/>
        <v>-0.5670935804489279</v>
      </c>
    </row>
    <row r="145" spans="5:15" ht="12.75">
      <c r="E145">
        <f t="shared" si="17"/>
        <v>130</v>
      </c>
      <c r="F145">
        <f t="shared" si="21"/>
        <v>0.15865525393145707</v>
      </c>
      <c r="G145">
        <f t="shared" si="22"/>
        <v>1.6233963859372702</v>
      </c>
      <c r="H145">
        <f t="shared" si="23"/>
        <v>0.5</v>
      </c>
      <c r="J145">
        <f t="shared" si="18"/>
        <v>0.23547181454738103</v>
      </c>
      <c r="L145">
        <f t="shared" si="24"/>
        <v>0.5667237328620456</v>
      </c>
      <c r="N145">
        <f t="shared" si="19"/>
        <v>4.867534450455582</v>
      </c>
      <c r="O145">
        <f t="shared" si="20"/>
        <v>-0.5678833376256839</v>
      </c>
    </row>
    <row r="146" spans="5:15" ht="12.75">
      <c r="E146">
        <f t="shared" si="17"/>
        <v>131</v>
      </c>
      <c r="F146">
        <f t="shared" si="21"/>
        <v>0.15865525393145707</v>
      </c>
      <c r="G146">
        <f t="shared" si="22"/>
        <v>1.6358840504444798</v>
      </c>
      <c r="H146">
        <f t="shared" si="23"/>
        <v>0.5</v>
      </c>
      <c r="J146">
        <f t="shared" si="18"/>
        <v>0.23409510450529816</v>
      </c>
      <c r="L146">
        <f t="shared" si="24"/>
        <v>0.5662819116427327</v>
      </c>
      <c r="N146">
        <f t="shared" si="19"/>
        <v>4.875197323201151</v>
      </c>
      <c r="O146">
        <f t="shared" si="20"/>
        <v>-0.5686632476708826</v>
      </c>
    </row>
    <row r="147" spans="5:15" ht="12.75">
      <c r="E147">
        <f t="shared" si="17"/>
        <v>132</v>
      </c>
      <c r="F147">
        <f t="shared" si="21"/>
        <v>0.15865525393145707</v>
      </c>
      <c r="G147">
        <f t="shared" si="22"/>
        <v>1.6483717149516897</v>
      </c>
      <c r="H147">
        <f t="shared" si="23"/>
        <v>0.5</v>
      </c>
      <c r="J147">
        <f t="shared" si="18"/>
        <v>0.2327343990428786</v>
      </c>
      <c r="L147">
        <f t="shared" si="24"/>
        <v>0.5658459031050097</v>
      </c>
      <c r="N147">
        <f t="shared" si="19"/>
        <v>4.882801922586371</v>
      </c>
      <c r="O147">
        <f t="shared" si="20"/>
        <v>-0.5694334938455626</v>
      </c>
    </row>
    <row r="148" spans="5:15" ht="12.75">
      <c r="E148">
        <f t="shared" si="17"/>
        <v>133</v>
      </c>
      <c r="F148">
        <f t="shared" si="21"/>
        <v>0.15865525393145707</v>
      </c>
      <c r="G148">
        <f t="shared" si="22"/>
        <v>1.6608593794588995</v>
      </c>
      <c r="H148">
        <f t="shared" si="23"/>
        <v>0.5</v>
      </c>
      <c r="J148">
        <f t="shared" si="18"/>
        <v>0.2313894206874327</v>
      </c>
      <c r="L148">
        <f t="shared" si="24"/>
        <v>0.5654155932894426</v>
      </c>
      <c r="N148">
        <f t="shared" si="19"/>
        <v>4.890349128221754</v>
      </c>
      <c r="O148">
        <f t="shared" si="20"/>
        <v>-0.57019425488568</v>
      </c>
    </row>
    <row r="149" spans="5:15" ht="12.75">
      <c r="E149">
        <f t="shared" si="17"/>
        <v>134</v>
      </c>
      <c r="F149">
        <f t="shared" si="21"/>
        <v>0.15865525393145707</v>
      </c>
      <c r="G149">
        <f t="shared" si="22"/>
        <v>1.6733470439661093</v>
      </c>
      <c r="H149">
        <f t="shared" si="23"/>
        <v>0.5</v>
      </c>
      <c r="J149">
        <f t="shared" si="18"/>
        <v>0.23005989834350488</v>
      </c>
      <c r="L149">
        <f t="shared" si="24"/>
        <v>0.5649908711962035</v>
      </c>
      <c r="N149">
        <f t="shared" si="19"/>
        <v>4.897839799950911</v>
      </c>
      <c r="O149">
        <f t="shared" si="20"/>
        <v>-0.5709457051410857</v>
      </c>
    </row>
    <row r="150" spans="5:15" ht="12.75">
      <c r="E150">
        <f t="shared" si="17"/>
        <v>135</v>
      </c>
      <c r="F150">
        <f t="shared" si="21"/>
        <v>0.15865525393145707</v>
      </c>
      <c r="G150">
        <f t="shared" si="22"/>
        <v>1.6858347084733192</v>
      </c>
      <c r="H150">
        <f t="shared" si="23"/>
        <v>0.5</v>
      </c>
      <c r="J150">
        <f t="shared" si="18"/>
        <v>0.2287455671107087</v>
      </c>
      <c r="L150">
        <f t="shared" si="24"/>
        <v>0.5645716286896106</v>
      </c>
      <c r="N150">
        <f t="shared" si="19"/>
        <v>4.90527477843843</v>
      </c>
      <c r="O150">
        <f t="shared" si="20"/>
        <v>-0.571688014709412</v>
      </c>
    </row>
    <row r="151" spans="5:15" ht="12.75">
      <c r="E151">
        <f t="shared" si="17"/>
        <v>136</v>
      </c>
      <c r="F151">
        <f t="shared" si="21"/>
        <v>0.15865525393145707</v>
      </c>
      <c r="G151">
        <f t="shared" si="22"/>
        <v>1.698322372980529</v>
      </c>
      <c r="H151">
        <f t="shared" si="23"/>
        <v>0.5</v>
      </c>
      <c r="J151">
        <f t="shared" si="18"/>
        <v>0.2274461681077694</v>
      </c>
      <c r="L151">
        <f t="shared" si="24"/>
        <v>0.5641577604063418</v>
      </c>
      <c r="N151">
        <f t="shared" si="19"/>
        <v>4.912654885736052</v>
      </c>
      <c r="O151">
        <f t="shared" si="20"/>
        <v>-0.5724213495650727</v>
      </c>
    </row>
    <row r="152" spans="5:15" ht="12.75">
      <c r="E152">
        <f t="shared" si="17"/>
        <v>137</v>
      </c>
      <c r="F152">
        <f t="shared" si="21"/>
        <v>0.15865525393145707</v>
      </c>
      <c r="G152">
        <f t="shared" si="22"/>
        <v>1.7108100374877386</v>
      </c>
      <c r="H152">
        <f t="shared" si="23"/>
        <v>0.5</v>
      </c>
      <c r="J152">
        <f t="shared" si="18"/>
        <v>0.22616144830253107</v>
      </c>
      <c r="L152">
        <f t="shared" si="24"/>
        <v>0.5637491636671519</v>
      </c>
      <c r="N152">
        <f t="shared" si="19"/>
        <v>4.919980925828125</v>
      </c>
      <c r="O152">
        <f t="shared" si="20"/>
        <v>-0.5731458716835965</v>
      </c>
    </row>
    <row r="153" spans="5:15" ht="12.75">
      <c r="E153">
        <f t="shared" si="17"/>
        <v>138</v>
      </c>
      <c r="F153">
        <f t="shared" si="21"/>
        <v>0.15865525393145707</v>
      </c>
      <c r="G153">
        <f t="shared" si="22"/>
        <v>1.7232977019949485</v>
      </c>
      <c r="H153">
        <f t="shared" si="23"/>
        <v>0.5</v>
      </c>
      <c r="J153">
        <f t="shared" si="18"/>
        <v>0.2248911603476915</v>
      </c>
      <c r="L153">
        <f t="shared" si="24"/>
        <v>0.5633457383919459</v>
      </c>
      <c r="N153">
        <f t="shared" si="19"/>
        <v>4.927253685157205</v>
      </c>
      <c r="O153">
        <f t="shared" si="20"/>
        <v>-0.573861739161477</v>
      </c>
    </row>
    <row r="154" spans="5:15" ht="12.75">
      <c r="E154">
        <f t="shared" si="17"/>
        <v>139</v>
      </c>
      <c r="F154">
        <f t="shared" si="21"/>
        <v>0.15865525393145707</v>
      </c>
      <c r="G154">
        <f t="shared" si="22"/>
        <v>1.735785366502158</v>
      </c>
      <c r="H154">
        <f t="shared" si="23"/>
        <v>0.5</v>
      </c>
      <c r="J154">
        <f t="shared" si="18"/>
        <v>0.22363506242204279</v>
      </c>
      <c r="L154">
        <f t="shared" si="24"/>
        <v>0.5629473870180542</v>
      </c>
      <c r="N154">
        <f t="shared" si="19"/>
        <v>4.9344739331306915</v>
      </c>
      <c r="O154">
        <f t="shared" si="20"/>
        <v>-0.5745691063317363</v>
      </c>
    </row>
    <row r="155" spans="5:15" ht="12.75">
      <c r="E155">
        <f t="shared" si="17"/>
        <v>140</v>
      </c>
      <c r="F155">
        <f t="shared" si="21"/>
        <v>0.15865525393145707</v>
      </c>
      <c r="G155">
        <f t="shared" si="22"/>
        <v>1.748273031009368</v>
      </c>
      <c r="H155">
        <f t="shared" si="23"/>
        <v>0.5</v>
      </c>
      <c r="J155">
        <f t="shared" si="18"/>
        <v>0.22239291807700232</v>
      </c>
      <c r="L155">
        <f t="shared" si="24"/>
        <v>0.5625540144215727</v>
      </c>
      <c r="N155">
        <f t="shared" si="19"/>
        <v>4.941642422609304</v>
      </c>
      <c r="O155">
        <f t="shared" si="20"/>
        <v>-0.5752681238753768</v>
      </c>
    </row>
    <row r="156" spans="5:15" ht="12.75">
      <c r="E156">
        <f t="shared" si="17"/>
        <v>141</v>
      </c>
      <c r="F156">
        <f t="shared" si="21"/>
        <v>0.15865525393145707</v>
      </c>
      <c r="G156">
        <f t="shared" si="22"/>
        <v>1.7607606955165775</v>
      </c>
      <c r="H156">
        <f t="shared" si="23"/>
        <v>0.5</v>
      </c>
      <c r="J156">
        <f t="shared" si="18"/>
        <v>0.22116449608822988</v>
      </c>
      <c r="L156">
        <f t="shared" si="24"/>
        <v>0.5621655278416344</v>
      </c>
      <c r="N156">
        <f t="shared" si="19"/>
        <v>4.948759890378168</v>
      </c>
      <c r="O156">
        <f t="shared" si="20"/>
        <v>-0.57595893892889</v>
      </c>
    </row>
    <row r="157" spans="5:15" ht="12.75">
      <c r="E157">
        <f t="shared" si="17"/>
        <v>142</v>
      </c>
      <c r="F157">
        <f t="shared" si="21"/>
        <v>0.15865525393145707</v>
      </c>
      <c r="G157">
        <f t="shared" si="22"/>
        <v>1.7732483600237874</v>
      </c>
      <c r="H157">
        <f t="shared" si="23"/>
        <v>0.5</v>
      </c>
      <c r="J157">
        <f t="shared" si="18"/>
        <v>0.21994957031213605</v>
      </c>
      <c r="L157">
        <f t="shared" si="24"/>
        <v>0.5617818368074844</v>
      </c>
      <c r="N157">
        <f t="shared" si="19"/>
        <v>4.955827057601261</v>
      </c>
      <c r="O157">
        <f t="shared" si="20"/>
        <v>-0.5766416951879872</v>
      </c>
    </row>
    <row r="158" spans="5:15" ht="12.75">
      <c r="E158">
        <f t="shared" si="17"/>
        <v>143</v>
      </c>
      <c r="F158">
        <f t="shared" si="21"/>
        <v>0.15865525393145707</v>
      </c>
      <c r="G158">
        <f t="shared" si="22"/>
        <v>1.7857360245309972</v>
      </c>
      <c r="H158">
        <f t="shared" si="23"/>
        <v>0.5</v>
      </c>
      <c r="J158">
        <f t="shared" si="18"/>
        <v>0.21874791954709355</v>
      </c>
      <c r="L158">
        <f t="shared" si="24"/>
        <v>0.5614028530682401</v>
      </c>
      <c r="N158">
        <f t="shared" si="19"/>
        <v>4.962844630259907</v>
      </c>
      <c r="O158">
        <f t="shared" si="20"/>
        <v>-0.577316533007703</v>
      </c>
    </row>
    <row r="159" spans="5:15" ht="12.75">
      <c r="E159">
        <f t="shared" si="17"/>
        <v>144</v>
      </c>
      <c r="F159">
        <f t="shared" si="21"/>
        <v>0.15865525393145707</v>
      </c>
      <c r="G159">
        <f t="shared" si="22"/>
        <v>1.798223689038207</v>
      </c>
      <c r="H159">
        <f t="shared" si="23"/>
        <v>0.5</v>
      </c>
      <c r="J159">
        <f t="shared" si="18"/>
        <v>0.21755932739917366</v>
      </c>
      <c r="L159">
        <f t="shared" si="24"/>
        <v>0.5610284905252203</v>
      </c>
      <c r="N159">
        <f t="shared" si="19"/>
        <v>4.969813299576001</v>
      </c>
      <c r="O159">
        <f t="shared" si="20"/>
        <v>-0.5779835894990208</v>
      </c>
    </row>
    <row r="160" spans="5:15" ht="12.75">
      <c r="E160">
        <f t="shared" si="17"/>
        <v>145</v>
      </c>
      <c r="F160">
        <f t="shared" si="21"/>
        <v>0.15865525393145707</v>
      </c>
      <c r="G160">
        <f t="shared" si="22"/>
        <v>1.810711353545417</v>
      </c>
      <c r="H160">
        <f t="shared" si="23"/>
        <v>0.5</v>
      </c>
      <c r="J160">
        <f t="shared" si="18"/>
        <v>0.21638358215223635</v>
      </c>
      <c r="L160">
        <f t="shared" si="24"/>
        <v>0.5606586651667347</v>
      </c>
      <c r="N160">
        <f t="shared" si="19"/>
        <v>4.976733742420574</v>
      </c>
      <c r="O160">
        <f t="shared" si="20"/>
        <v>-0.5786429986221611</v>
      </c>
    </row>
    <row r="161" spans="5:15" ht="12.75">
      <c r="E161">
        <f t="shared" si="17"/>
        <v>146</v>
      </c>
      <c r="F161">
        <f t="shared" si="21"/>
        <v>0.15865525393145707</v>
      </c>
      <c r="G161">
        <f t="shared" si="22"/>
        <v>1.8231990180526267</v>
      </c>
      <c r="H161">
        <f t="shared" si="23"/>
        <v>0.5</v>
      </c>
      <c r="J161">
        <f t="shared" si="18"/>
        <v>0.21522047664220975</v>
      </c>
      <c r="L161">
        <f t="shared" si="24"/>
        <v>0.56029329500523</v>
      </c>
      <c r="N161">
        <f t="shared" si="19"/>
        <v>4.983606621708336</v>
      </c>
      <c r="O161">
        <f t="shared" si="20"/>
        <v>-0.5792948912766648</v>
      </c>
    </row>
    <row r="162" spans="5:15" ht="12.75">
      <c r="E162">
        <f t="shared" si="17"/>
        <v>147</v>
      </c>
      <c r="F162">
        <f t="shared" si="21"/>
        <v>0.15865525393145707</v>
      </c>
      <c r="G162">
        <f t="shared" si="22"/>
        <v>1.8356866825598364</v>
      </c>
      <c r="H162">
        <f t="shared" si="23"/>
        <v>0.5</v>
      </c>
      <c r="J162">
        <f t="shared" si="18"/>
        <v>0.21406980813540297</v>
      </c>
      <c r="L162">
        <f t="shared" si="24"/>
        <v>0.5599323000166944</v>
      </c>
      <c r="N162">
        <f t="shared" si="19"/>
        <v>4.990432586778736</v>
      </c>
      <c r="O162">
        <f t="shared" si="20"/>
        <v>-0.5799393953884004</v>
      </c>
    </row>
    <row r="163" spans="5:15" ht="12.75">
      <c r="E163">
        <f t="shared" si="17"/>
        <v>148</v>
      </c>
      <c r="F163">
        <f t="shared" si="21"/>
        <v>0.15865525393145707</v>
      </c>
      <c r="G163">
        <f t="shared" si="22"/>
        <v>1.8481743470670462</v>
      </c>
      <c r="H163">
        <f t="shared" si="23"/>
        <v>0.5</v>
      </c>
      <c r="J163">
        <f t="shared" si="18"/>
        <v>0.21293137821070138</v>
      </c>
      <c r="L163">
        <f t="shared" si="24"/>
        <v>0.5595756020822257</v>
      </c>
      <c r="N163">
        <f t="shared" si="19"/>
        <v>4.997212273764115</v>
      </c>
      <c r="O163">
        <f t="shared" si="20"/>
        <v>-0.5805766359936172</v>
      </c>
    </row>
    <row r="164" spans="5:15" ht="12.75">
      <c r="E164">
        <f t="shared" si="17"/>
        <v>149</v>
      </c>
      <c r="F164">
        <f t="shared" si="21"/>
        <v>0.15865525393145707</v>
      </c>
      <c r="G164">
        <f t="shared" si="22"/>
        <v>1.8606620115742558</v>
      </c>
      <c r="H164">
        <f t="shared" si="23"/>
        <v>0.5</v>
      </c>
      <c r="J164">
        <f t="shared" si="18"/>
        <v>0.21180499264550148</v>
      </c>
      <c r="L164">
        <f t="shared" si="24"/>
        <v>0.5592231249316738</v>
      </c>
      <c r="N164">
        <f t="shared" si="19"/>
        <v>5.003946305945459</v>
      </c>
      <c r="O164">
        <f t="shared" si="20"/>
        <v>-0.5812067353201592</v>
      </c>
    </row>
    <row r="165" spans="5:15" ht="12.75">
      <c r="E165">
        <f t="shared" si="17"/>
        <v>150</v>
      </c>
      <c r="F165">
        <f t="shared" si="21"/>
        <v>0.15865525393145707</v>
      </c>
      <c r="G165">
        <f t="shared" si="22"/>
        <v>1.8731496760814657</v>
      </c>
      <c r="H165">
        <f t="shared" si="23"/>
        <v>0.5</v>
      </c>
      <c r="J165">
        <f t="shared" si="18"/>
        <v>0.21069046130524638</v>
      </c>
      <c r="L165">
        <f t="shared" si="24"/>
        <v>0.5588747940892717</v>
      </c>
      <c r="N165">
        <f t="shared" si="19"/>
        <v>5.0106352940962555</v>
      </c>
      <c r="O165">
        <f t="shared" si="20"/>
        <v>-0.5818298128659548</v>
      </c>
    </row>
    <row r="166" spans="5:15" ht="12.75">
      <c r="E166">
        <f t="shared" si="17"/>
        <v>151</v>
      </c>
      <c r="F166">
        <f t="shared" si="21"/>
        <v>0.15865525393145707</v>
      </c>
      <c r="G166">
        <f t="shared" si="22"/>
        <v>1.8856373405886753</v>
      </c>
      <c r="H166">
        <f t="shared" si="23"/>
        <v>0.5</v>
      </c>
      <c r="J166">
        <f t="shared" si="18"/>
        <v>0.20958759803643118</v>
      </c>
      <c r="L166">
        <f t="shared" si="24"/>
        <v>0.5585305368211742</v>
      </c>
      <c r="N166">
        <f t="shared" si="19"/>
        <v>5.017279836814924</v>
      </c>
      <c r="O166">
        <f t="shared" si="20"/>
        <v>-0.5824459854748845</v>
      </c>
    </row>
    <row r="167" spans="5:15" ht="12.75">
      <c r="E167">
        <f t="shared" si="17"/>
        <v>152</v>
      </c>
      <c r="F167">
        <f t="shared" si="21"/>
        <v>0.15865525393145707</v>
      </c>
      <c r="G167">
        <f t="shared" si="22"/>
        <v>1.898125005095885</v>
      </c>
      <c r="H167">
        <f t="shared" si="23"/>
        <v>0.5</v>
      </c>
      <c r="J167">
        <f t="shared" si="18"/>
        <v>0.20849622056295117</v>
      </c>
      <c r="L167">
        <f t="shared" si="24"/>
        <v>0.558190282084827</v>
      </c>
      <c r="N167">
        <f t="shared" si="19"/>
        <v>5.0238805208462765</v>
      </c>
      <c r="O167">
        <f t="shared" si="20"/>
        <v>-0.5830553674101292</v>
      </c>
    </row>
    <row r="168" spans="5:15" ht="12.75">
      <c r="E168">
        <f t="shared" si="17"/>
        <v>153</v>
      </c>
      <c r="F168">
        <f t="shared" si="21"/>
        <v>0.15865525393145707</v>
      </c>
      <c r="G168">
        <f t="shared" si="22"/>
        <v>1.910612669603095</v>
      </c>
      <c r="H168">
        <f t="shared" si="23"/>
        <v>0.5</v>
      </c>
      <c r="J168">
        <f t="shared" si="18"/>
        <v>0.20741615038567124</v>
      </c>
      <c r="L168">
        <f t="shared" si="24"/>
        <v>0.5578539604800904</v>
      </c>
      <c r="N168">
        <f t="shared" si="19"/>
        <v>5.030437921392435</v>
      </c>
      <c r="O168">
        <f t="shared" si="20"/>
        <v>-0.5836580704251</v>
      </c>
    </row>
    <row r="169" spans="5:15" ht="12.75">
      <c r="E169">
        <f t="shared" si="17"/>
        <v>154</v>
      </c>
      <c r="F169">
        <f t="shared" si="21"/>
        <v>0.15865525393145707</v>
      </c>
      <c r="G169">
        <f t="shared" si="22"/>
        <v>1.9231003341103046</v>
      </c>
      <c r="H169">
        <f t="shared" si="23"/>
        <v>0.5</v>
      </c>
      <c r="J169">
        <f t="shared" si="18"/>
        <v>0.2063472126851017</v>
      </c>
      <c r="L169">
        <f t="shared" si="24"/>
        <v>0.557521504202049</v>
      </c>
      <c r="N169">
        <f t="shared" si="19"/>
        <v>5.0369526024136295</v>
      </c>
      <c r="O169">
        <f t="shared" si="20"/>
        <v>-0.5842542038320361</v>
      </c>
    </row>
    <row r="170" spans="5:15" ht="12.75">
      <c r="E170">
        <f t="shared" si="17"/>
        <v>155</v>
      </c>
      <c r="F170">
        <f t="shared" si="21"/>
        <v>0.15865525393145707</v>
      </c>
      <c r="G170">
        <f t="shared" si="22"/>
        <v>1.9355879986175146</v>
      </c>
      <c r="H170">
        <f t="shared" si="23"/>
        <v>0.5</v>
      </c>
      <c r="J170">
        <f t="shared" si="18"/>
        <v>0.20528923622706685</v>
      </c>
      <c r="L170">
        <f t="shared" si="24"/>
        <v>0.5571928469954394</v>
      </c>
      <c r="N170">
        <f t="shared" si="19"/>
        <v>5.043425116919247</v>
      </c>
      <c r="O170">
        <f t="shared" si="20"/>
        <v>-0.5848438745683637</v>
      </c>
    </row>
    <row r="171" spans="5:15" ht="12.75">
      <c r="E171">
        <f t="shared" si="17"/>
        <v>156</v>
      </c>
      <c r="F171">
        <f t="shared" si="21"/>
        <v>0.15865525393145707</v>
      </c>
      <c r="G171">
        <f t="shared" si="22"/>
        <v>1.9480756631247245</v>
      </c>
      <c r="H171">
        <f t="shared" si="23"/>
        <v>0.5</v>
      </c>
      <c r="J171">
        <f t="shared" si="18"/>
        <v>0.20424205327126202</v>
      </c>
      <c r="L171">
        <f t="shared" si="24"/>
        <v>0.5568679241106302</v>
      </c>
      <c r="N171">
        <f t="shared" si="19"/>
        <v>5.049856007249537</v>
      </c>
      <c r="O171">
        <f t="shared" si="20"/>
        <v>-0.5854271872609013</v>
      </c>
    </row>
    <row r="172" spans="5:15" ht="12.75">
      <c r="E172">
        <f t="shared" si="17"/>
        <v>157</v>
      </c>
      <c r="F172">
        <f t="shared" si="21"/>
        <v>0.15865525393145707</v>
      </c>
      <c r="G172">
        <f t="shared" si="22"/>
        <v>1.960563327631934</v>
      </c>
      <c r="H172">
        <f t="shared" si="23"/>
        <v>0.5</v>
      </c>
      <c r="J172">
        <f t="shared" si="18"/>
        <v>0.2032054994825937</v>
      </c>
      <c r="L172">
        <f t="shared" si="24"/>
        <v>0.5565466722610957</v>
      </c>
      <c r="N172">
        <f t="shared" si="19"/>
        <v>5.056245805348308</v>
      </c>
      <c r="O172">
        <f t="shared" si="20"/>
        <v>-0.586004244287989</v>
      </c>
    </row>
    <row r="173" spans="5:15" ht="12.75">
      <c r="E173">
        <f t="shared" si="17"/>
        <v>158</v>
      </c>
      <c r="F173">
        <f t="shared" si="21"/>
        <v>0.15865525393145707</v>
      </c>
      <c r="G173">
        <f t="shared" si="22"/>
        <v>1.973050992139144</v>
      </c>
      <c r="H173">
        <f t="shared" si="23"/>
        <v>0.5</v>
      </c>
      <c r="J173">
        <f t="shared" si="18"/>
        <v>0.2021794138452071</v>
      </c>
      <c r="L173">
        <f t="shared" si="24"/>
        <v>0.556229029582321</v>
      </c>
      <c r="N173">
        <f t="shared" si="19"/>
        <v>5.062595033026967</v>
      </c>
      <c r="O173">
        <f t="shared" si="20"/>
        <v>-0.586575145839624</v>
      </c>
    </row>
    <row r="174" spans="5:15" ht="12.75">
      <c r="E174">
        <f t="shared" si="17"/>
        <v>159</v>
      </c>
      <c r="F174">
        <f t="shared" si="21"/>
        <v>0.15865525393145707</v>
      </c>
      <c r="G174">
        <f t="shared" si="22"/>
        <v>1.9855386566463535</v>
      </c>
      <c r="H174">
        <f t="shared" si="23"/>
        <v>0.5</v>
      </c>
      <c r="J174">
        <f t="shared" si="18"/>
        <v>0.20116363857910452</v>
      </c>
      <c r="L174">
        <f t="shared" si="24"/>
        <v>0.5559149355920863</v>
      </c>
      <c r="N174">
        <f t="shared" si="19"/>
        <v>5.0689042022202315</v>
      </c>
      <c r="O174">
        <f t="shared" si="20"/>
        <v>-0.5871399899756733</v>
      </c>
    </row>
    <row r="175" spans="5:15" ht="12.75">
      <c r="E175">
        <f t="shared" si="17"/>
        <v>160</v>
      </c>
      <c r="F175">
        <f t="shared" si="21"/>
        <v>0.15865525393145707</v>
      </c>
      <c r="G175">
        <f t="shared" si="22"/>
        <v>1.9980263211535634</v>
      </c>
      <c r="H175">
        <f t="shared" si="23"/>
        <v>0.5</v>
      </c>
      <c r="J175">
        <f t="shared" si="18"/>
        <v>0.20015801905926475</v>
      </c>
      <c r="L175">
        <f t="shared" si="24"/>
        <v>0.5556043311520734</v>
      </c>
      <c r="N175">
        <f t="shared" si="19"/>
        <v>5.075173815233827</v>
      </c>
      <c r="O175">
        <f t="shared" si="20"/>
        <v>-0.5876988726822365</v>
      </c>
    </row>
    <row r="176" spans="5:15" ht="12.75">
      <c r="E176">
        <f t="shared" si="17"/>
        <v>161</v>
      </c>
      <c r="F176">
        <f t="shared" si="21"/>
        <v>0.15865525393145707</v>
      </c>
      <c r="G176">
        <f t="shared" si="22"/>
        <v>2.010513985660773</v>
      </c>
      <c r="H176">
        <f t="shared" si="23"/>
        <v>0.5</v>
      </c>
      <c r="J176">
        <f t="shared" si="18"/>
        <v>0.1991624037371769</v>
      </c>
      <c r="L176">
        <f t="shared" si="24"/>
        <v>0.5552971584307457</v>
      </c>
      <c r="N176">
        <f t="shared" si="19"/>
        <v>5.081404364984463</v>
      </c>
      <c r="O176">
        <f t="shared" si="20"/>
        <v>-0.5882518879262283</v>
      </c>
    </row>
    <row r="177" spans="5:15" ht="12.75">
      <c r="E177">
        <f t="shared" si="17"/>
        <v>162</v>
      </c>
      <c r="F177">
        <f t="shared" si="21"/>
        <v>0.15865525393145707</v>
      </c>
      <c r="G177">
        <f t="shared" si="22"/>
        <v>2.023001650167983</v>
      </c>
      <c r="H177">
        <f t="shared" si="23"/>
        <v>0.5</v>
      </c>
      <c r="J177">
        <f t="shared" si="18"/>
        <v>0.19817664406470353</v>
      </c>
      <c r="L177">
        <f t="shared" si="24"/>
        <v>0.5549933608674512</v>
      </c>
      <c r="N177">
        <f t="shared" si="19"/>
        <v>5.087596335232384</v>
      </c>
      <c r="O177">
        <f t="shared" si="20"/>
        <v>-0.5887991277082414</v>
      </c>
    </row>
    <row r="178" spans="5:15" ht="12.75">
      <c r="E178">
        <f t="shared" si="17"/>
        <v>163</v>
      </c>
      <c r="F178">
        <f t="shared" si="21"/>
        <v>0.15865525393145707</v>
      </c>
      <c r="G178">
        <f t="shared" si="22"/>
        <v>2.0354893146751927</v>
      </c>
      <c r="H178">
        <f t="shared" si="23"/>
        <v>0.5</v>
      </c>
      <c r="J178">
        <f t="shared" si="18"/>
        <v>0.19720059442019466</v>
      </c>
      <c r="L178">
        <f t="shared" si="24"/>
        <v>0.5546928831377034</v>
      </c>
      <c r="N178">
        <f t="shared" si="19"/>
        <v>5.093750200806762</v>
      </c>
      <c r="O178">
        <f t="shared" si="20"/>
        <v>-0.5893406821137589</v>
      </c>
    </row>
    <row r="179" spans="5:15" ht="12.75">
      <c r="E179">
        <f t="shared" si="17"/>
        <v>164</v>
      </c>
      <c r="F179">
        <f t="shared" si="21"/>
        <v>0.15865525393145707</v>
      </c>
      <c r="G179">
        <f t="shared" si="22"/>
        <v>2.0479769791824025</v>
      </c>
      <c r="H179">
        <f t="shared" si="23"/>
        <v>0.5</v>
      </c>
      <c r="J179">
        <f t="shared" si="18"/>
        <v>0.1962341120367738</v>
      </c>
      <c r="L179">
        <f t="shared" si="24"/>
        <v>0.5543956711195922</v>
      </c>
      <c r="N179">
        <f t="shared" si="19"/>
        <v>5.099866427824199</v>
      </c>
      <c r="O179">
        <f t="shared" si="20"/>
        <v>-0.5898766393627717</v>
      </c>
    </row>
    <row r="180" spans="5:15" ht="12.75">
      <c r="E180">
        <f t="shared" si="17"/>
        <v>165</v>
      </c>
      <c r="F180">
        <f t="shared" si="21"/>
        <v>0.15865525393145707</v>
      </c>
      <c r="G180">
        <f t="shared" si="22"/>
        <v>2.060464643689612</v>
      </c>
      <c r="H180">
        <f t="shared" si="23"/>
        <v>0.5</v>
      </c>
      <c r="J180">
        <f t="shared" si="18"/>
        <v>0.19527705693272274</v>
      </c>
      <c r="L180">
        <f t="shared" si="24"/>
        <v>0.5541016718612867</v>
      </c>
      <c r="N180">
        <f t="shared" si="19"/>
        <v>5.10594547390058</v>
      </c>
      <c r="O180">
        <f t="shared" si="20"/>
        <v>-0.5904070858578595</v>
      </c>
    </row>
    <row r="181" spans="5:15" ht="12.75">
      <c r="E181">
        <f t="shared" si="17"/>
        <v>166</v>
      </c>
      <c r="F181">
        <f t="shared" si="21"/>
        <v>0.15865525393145707</v>
      </c>
      <c r="G181">
        <f t="shared" si="22"/>
        <v>2.072952308196822</v>
      </c>
      <c r="H181">
        <f t="shared" si="23"/>
        <v>0.5</v>
      </c>
      <c r="J181">
        <f t="shared" si="18"/>
        <v>0.19432929184389364</v>
      </c>
      <c r="L181">
        <f t="shared" si="24"/>
        <v>0.5538108335495835</v>
      </c>
      <c r="N181">
        <f t="shared" si="19"/>
        <v>5.111987788356544</v>
      </c>
      <c r="O181">
        <f t="shared" si="20"/>
        <v>-0.5909321062307924</v>
      </c>
    </row>
    <row r="182" spans="5:15" ht="12.75">
      <c r="E182">
        <f t="shared" si="17"/>
        <v>167</v>
      </c>
      <c r="F182">
        <f t="shared" si="21"/>
        <v>0.15865525393145707</v>
      </c>
      <c r="G182">
        <f t="shared" si="22"/>
        <v>2.085439972704032</v>
      </c>
      <c r="H182">
        <f t="shared" si="23"/>
        <v>0.5</v>
      </c>
      <c r="J182">
        <f t="shared" si="18"/>
        <v>0.1933906821580798</v>
      </c>
      <c r="L182">
        <f t="shared" si="24"/>
        <v>0.5535231054794664</v>
      </c>
      <c r="N182">
        <f t="shared" si="19"/>
        <v>5.117993812416755</v>
      </c>
      <c r="O182">
        <f t="shared" si="20"/>
        <v>-0.5914517833877029</v>
      </c>
    </row>
    <row r="183" spans="5:15" ht="12.75">
      <c r="E183">
        <f t="shared" si="17"/>
        <v>168</v>
      </c>
      <c r="F183">
        <f t="shared" si="21"/>
        <v>0.15865525393145707</v>
      </c>
      <c r="G183">
        <f t="shared" si="22"/>
        <v>2.0979276372112414</v>
      </c>
      <c r="H183">
        <f t="shared" si="23"/>
        <v>0.5</v>
      </c>
      <c r="J183">
        <f t="shared" si="18"/>
        <v>0.19246109585127918</v>
      </c>
      <c r="L183">
        <f t="shared" si="24"/>
        <v>0.5532384380246357</v>
      </c>
      <c r="N183">
        <f t="shared" si="19"/>
        <v>5.123963979403259</v>
      </c>
      <c r="O183">
        <f t="shared" si="20"/>
        <v>-0.5919661985528826</v>
      </c>
    </row>
    <row r="184" spans="5:15" ht="12.75">
      <c r="E184">
        <f t="shared" si="17"/>
        <v>169</v>
      </c>
      <c r="F184">
        <f t="shared" si="21"/>
        <v>0.15865525393145707</v>
      </c>
      <c r="G184">
        <f t="shared" si="22"/>
        <v>2.1104153017184513</v>
      </c>
      <c r="H184">
        <f t="shared" si="23"/>
        <v>0.5</v>
      </c>
      <c r="J184">
        <f t="shared" si="18"/>
        <v>0.19154040342578713</v>
      </c>
      <c r="L184">
        <f t="shared" si="24"/>
        <v>0.5529567826089741</v>
      </c>
      <c r="N184">
        <f t="shared" si="19"/>
        <v>5.1298987149230735</v>
      </c>
      <c r="O184">
        <f t="shared" si="20"/>
        <v>-0.5924754313112501</v>
      </c>
    </row>
    <row r="185" spans="5:15" ht="12.75">
      <c r="E185">
        <f t="shared" si="17"/>
        <v>170</v>
      </c>
      <c r="F185">
        <f t="shared" si="21"/>
        <v>0.15865525393145707</v>
      </c>
      <c r="G185">
        <f t="shared" si="22"/>
        <v>2.122902966225661</v>
      </c>
      <c r="H185">
        <f t="shared" si="23"/>
        <v>0.5</v>
      </c>
      <c r="J185">
        <f t="shared" si="18"/>
        <v>0.19062847785005804</v>
      </c>
      <c r="L185">
        <f t="shared" si="24"/>
        <v>0.552678091678913</v>
      </c>
      <c r="N185">
        <f t="shared" si="19"/>
        <v>5.135798437050262</v>
      </c>
      <c r="O185">
        <f t="shared" si="20"/>
        <v>-0.5929795596495371</v>
      </c>
    </row>
    <row r="186" spans="5:15" ht="12.75">
      <c r="E186">
        <f t="shared" si="17"/>
        <v>171</v>
      </c>
      <c r="F186">
        <f t="shared" si="21"/>
        <v>0.15865525393145707</v>
      </c>
      <c r="G186">
        <f t="shared" si="22"/>
        <v>2.135390630732871</v>
      </c>
      <c r="H186">
        <f t="shared" si="23"/>
        <v>0.5</v>
      </c>
      <c r="J186">
        <f t="shared" si="18"/>
        <v>0.1897251945002764</v>
      </c>
      <c r="L186">
        <f t="shared" si="24"/>
        <v>0.5524023186766671</v>
      </c>
      <c r="N186">
        <f t="shared" si="19"/>
        <v>5.14166355650266</v>
      </c>
      <c r="O186">
        <f t="shared" si="20"/>
        <v>-0.5934786599962382</v>
      </c>
    </row>
    <row r="187" spans="5:15" ht="12.75">
      <c r="E187">
        <f t="shared" si="17"/>
        <v>172</v>
      </c>
      <c r="F187">
        <f t="shared" si="21"/>
        <v>0.15865525393145707</v>
      </c>
      <c r="G187">
        <f t="shared" si="22"/>
        <v>2.1478782952400803</v>
      </c>
      <c r="H187">
        <f t="shared" si="23"/>
        <v>0.5</v>
      </c>
      <c r="J187">
        <f t="shared" si="18"/>
        <v>0.1888304311035812</v>
      </c>
      <c r="L187">
        <f t="shared" si="24"/>
        <v>0.5521294180143054</v>
      </c>
      <c r="N187">
        <f t="shared" si="19"/>
        <v>5.147494476813453</v>
      </c>
      <c r="O187">
        <f t="shared" si="20"/>
        <v>-0.5939728072603673</v>
      </c>
    </row>
    <row r="188" spans="5:15" ht="12.75">
      <c r="E188">
        <f t="shared" si="17"/>
        <v>173</v>
      </c>
      <c r="F188">
        <f t="shared" si="21"/>
        <v>0.15865525393145707</v>
      </c>
      <c r="G188">
        <f t="shared" si="22"/>
        <v>2.16036595974729</v>
      </c>
      <c r="H188">
        <f t="shared" si="23"/>
        <v>0.5</v>
      </c>
      <c r="J188">
        <f t="shared" si="18"/>
        <v>0.18794406768288952</v>
      </c>
      <c r="L188">
        <f t="shared" si="24"/>
        <v>0.5518593450486271</v>
      </c>
      <c r="N188">
        <f t="shared" si="19"/>
        <v>5.153291594497779</v>
      </c>
      <c r="O188">
        <f t="shared" si="20"/>
        <v>-0.5944620748690639</v>
      </c>
    </row>
    <row r="189" spans="5:15" ht="12.75">
      <c r="E189">
        <f t="shared" si="17"/>
        <v>174</v>
      </c>
      <c r="F189">
        <f t="shared" si="21"/>
        <v>0.15865525393145707</v>
      </c>
      <c r="G189">
        <f t="shared" si="22"/>
        <v>2.1728536242545</v>
      </c>
      <c r="H189">
        <f t="shared" si="23"/>
        <v>0.5</v>
      </c>
      <c r="J189">
        <f t="shared" si="18"/>
        <v>0.18706598650326678</v>
      </c>
      <c r="L189">
        <f t="shared" si="24"/>
        <v>0.5515920560568168</v>
      </c>
      <c r="N189">
        <f t="shared" si="19"/>
        <v>5.159055299214529</v>
      </c>
      <c r="O189">
        <f t="shared" si="20"/>
        <v>-0.5949465348040828</v>
      </c>
    </row>
    <row r="190" spans="5:15" ht="12.75">
      <c r="E190">
        <f t="shared" si="17"/>
        <v>175</v>
      </c>
      <c r="F190">
        <f t="shared" si="21"/>
        <v>0.15865525393145707</v>
      </c>
      <c r="G190">
        <f t="shared" si="22"/>
        <v>2.18534128876171</v>
      </c>
      <c r="H190">
        <f t="shared" si="23"/>
        <v>0.5</v>
      </c>
      <c r="J190">
        <f t="shared" si="18"/>
        <v>0.18619607201979335</v>
      </c>
      <c r="L190">
        <f t="shared" si="24"/>
        <v>0.5513275082128462</v>
      </c>
      <c r="N190">
        <f t="shared" si="19"/>
        <v>5.1647859739235145</v>
      </c>
      <c r="O190">
        <f t="shared" si="20"/>
        <v>-0.5954262576372149</v>
      </c>
    </row>
    <row r="191" spans="5:15" ht="12.75">
      <c r="E191">
        <f t="shared" si="17"/>
        <v>176</v>
      </c>
      <c r="F191">
        <f t="shared" si="21"/>
        <v>0.15865525393145707</v>
      </c>
      <c r="G191">
        <f t="shared" si="22"/>
        <v>2.1978289532689197</v>
      </c>
      <c r="H191">
        <f t="shared" si="23"/>
        <v>0.5</v>
      </c>
      <c r="J191">
        <f t="shared" si="18"/>
        <v>0.1853342108268789</v>
      </c>
      <c r="L191">
        <f t="shared" si="24"/>
        <v>0.5510656595645993</v>
      </c>
      <c r="N191">
        <f t="shared" si="19"/>
        <v>5.170483995038151</v>
      </c>
      <c r="O191">
        <f t="shared" si="20"/>
        <v>-0.5959013125646674</v>
      </c>
    </row>
    <row r="192" spans="5:15" ht="12.75">
      <c r="E192">
        <f t="shared" si="17"/>
        <v>177</v>
      </c>
      <c r="F192">
        <f t="shared" si="21"/>
        <v>0.15865525393145707</v>
      </c>
      <c r="G192">
        <f t="shared" si="22"/>
        <v>2.2103166177761295</v>
      </c>
      <c r="H192">
        <f t="shared" si="23"/>
        <v>0.5</v>
      </c>
      <c r="J192">
        <f t="shared" si="18"/>
        <v>0.18448029160897825</v>
      </c>
      <c r="L192">
        <f t="shared" si="24"/>
        <v>0.5508064690116945</v>
      </c>
      <c r="N192">
        <f t="shared" si="19"/>
        <v>5.176149732573829</v>
      </c>
      <c r="O192">
        <f t="shared" si="20"/>
        <v>-0.5963717674404435</v>
      </c>
    </row>
    <row r="193" spans="5:15" ht="12.75">
      <c r="E193">
        <f t="shared" si="17"/>
        <v>178</v>
      </c>
      <c r="F193">
        <f t="shared" si="21"/>
        <v>0.15865525393145707</v>
      </c>
      <c r="G193">
        <f t="shared" si="22"/>
        <v>2.2228042822833394</v>
      </c>
      <c r="H193">
        <f t="shared" si="23"/>
        <v>0.5</v>
      </c>
      <c r="J193">
        <f t="shared" si="18"/>
        <v>0.18363420509266307</v>
      </c>
      <c r="L193">
        <f t="shared" si="24"/>
        <v>0.5505498962839782</v>
      </c>
      <c r="N193">
        <f t="shared" si="19"/>
        <v>5.181783550292085</v>
      </c>
      <c r="O193">
        <f t="shared" si="20"/>
        <v>-0.5968376888087535</v>
      </c>
    </row>
    <row r="194" spans="5:15" ht="12.75">
      <c r="E194">
        <f t="shared" si="17"/>
        <v>179</v>
      </c>
      <c r="F194">
        <f t="shared" si="21"/>
        <v>0.15865525393145707</v>
      </c>
      <c r="G194">
        <f t="shared" si="22"/>
        <v>2.235291946790549</v>
      </c>
      <c r="H194">
        <f t="shared" si="23"/>
        <v>0.5</v>
      </c>
      <c r="J194">
        <f t="shared" si="18"/>
        <v>0.18279584400000676</v>
      </c>
      <c r="L194">
        <f t="shared" si="24"/>
        <v>0.5502959019206666</v>
      </c>
      <c r="N194">
        <f t="shared" si="19"/>
        <v>5.187385805840755</v>
      </c>
      <c r="O194">
        <f t="shared" si="20"/>
        <v>-0.5972991419354912</v>
      </c>
    </row>
    <row r="195" spans="5:15" ht="12.75">
      <c r="E195">
        <f t="shared" si="17"/>
        <v>180</v>
      </c>
      <c r="F195">
        <f t="shared" si="21"/>
        <v>0.15865525393145707</v>
      </c>
      <c r="G195">
        <f t="shared" si="22"/>
        <v>2.2477796112977586</v>
      </c>
      <c r="H195">
        <f t="shared" si="23"/>
        <v>0.5</v>
      </c>
      <c r="J195">
        <f t="shared" si="18"/>
        <v>0.1819651030032402</v>
      </c>
      <c r="L195">
        <f t="shared" si="24"/>
        <v>0.5500444472501136</v>
      </c>
      <c r="N195">
        <f t="shared" si="19"/>
        <v>5.19295685089021</v>
      </c>
      <c r="O195">
        <f t="shared" si="20"/>
        <v>-0.597756190838805</v>
      </c>
    </row>
    <row r="196" spans="5:15" ht="12.75">
      <c r="E196">
        <f t="shared" si="17"/>
        <v>181</v>
      </c>
      <c r="F196">
        <f t="shared" si="21"/>
        <v>0.15865525393145707</v>
      </c>
      <c r="G196">
        <f t="shared" si="22"/>
        <v>2.2602672758049684</v>
      </c>
      <c r="H196">
        <f t="shared" si="23"/>
        <v>0.5</v>
      </c>
      <c r="J196">
        <f t="shared" si="18"/>
        <v>0.18114187868063847</v>
      </c>
      <c r="L196">
        <f t="shared" si="24"/>
        <v>0.5497954943701826</v>
      </c>
      <c r="N196">
        <f t="shared" si="19"/>
        <v>5.198497031265826</v>
      </c>
      <c r="O196">
        <f t="shared" si="20"/>
        <v>-0.5982088983187971</v>
      </c>
    </row>
    <row r="197" spans="5:15" ht="12.75">
      <c r="E197">
        <f t="shared" si="17"/>
        <v>182</v>
      </c>
      <c r="F197">
        <f t="shared" si="21"/>
        <v>0.15865525393145707</v>
      </c>
      <c r="G197">
        <f t="shared" si="22"/>
        <v>2.2727549403121783</v>
      </c>
      <c r="H197">
        <f t="shared" si="23"/>
        <v>0.5</v>
      </c>
      <c r="J197">
        <f t="shared" si="18"/>
        <v>0.18032606947359947</v>
      </c>
      <c r="L197">
        <f t="shared" si="24"/>
        <v>0.5495490061292009</v>
      </c>
      <c r="N197">
        <f t="shared" si="19"/>
        <v>5.204006687076795</v>
      </c>
      <c r="O197">
        <f t="shared" si="20"/>
        <v>-0.5986573259863758</v>
      </c>
    </row>
    <row r="198" spans="5:15" ht="12.75">
      <c r="E198">
        <f t="shared" si="17"/>
        <v>183</v>
      </c>
      <c r="F198">
        <f t="shared" si="21"/>
        <v>0.15865525393145707</v>
      </c>
      <c r="G198">
        <f t="shared" si="22"/>
        <v>2.285242604819388</v>
      </c>
      <c r="H198">
        <f t="shared" si="23"/>
        <v>0.5</v>
      </c>
      <c r="J198">
        <f t="shared" si="18"/>
        <v>0.17951757564487744</v>
      </c>
      <c r="L198">
        <f t="shared" si="24"/>
        <v>0.5493049461074772</v>
      </c>
      <c r="N198">
        <f t="shared" si="19"/>
        <v>5.209486152841421</v>
      </c>
      <c r="O198">
        <f t="shared" si="20"/>
        <v>-0.5991015342912922</v>
      </c>
    </row>
    <row r="199" spans="5:15" ht="12.75">
      <c r="E199">
        <f t="shared" si="17"/>
        <v>184</v>
      </c>
      <c r="F199">
        <f t="shared" si="21"/>
        <v>0.15865525393145707</v>
      </c>
      <c r="G199">
        <f t="shared" si="22"/>
        <v>2.297730269326598</v>
      </c>
      <c r="H199">
        <f t="shared" si="23"/>
        <v>0.5</v>
      </c>
      <c r="J199">
        <f t="shared" si="18"/>
        <v>0.17871629923793472</v>
      </c>
      <c r="L199">
        <f t="shared" si="24"/>
        <v>0.5490632785993627</v>
      </c>
      <c r="N199">
        <f t="shared" si="19"/>
        <v>5.214935757608986</v>
      </c>
      <c r="O199">
        <f t="shared" si="20"/>
        <v>-0.5995415825493866</v>
      </c>
    </row>
    <row r="200" spans="5:15" ht="12.75">
      <c r="E200">
        <f aca="true" t="shared" si="25" ref="E200:E263">E199+1</f>
        <v>185</v>
      </c>
      <c r="F200">
        <f t="shared" si="21"/>
        <v>0.15865525393145707</v>
      </c>
      <c r="G200">
        <f t="shared" si="22"/>
        <v>2.3102179338338074</v>
      </c>
      <c r="H200">
        <f t="shared" si="23"/>
        <v>0.5</v>
      </c>
      <c r="J200">
        <f aca="true" t="shared" si="26" ref="J200:J263">H200/(H200+G200)</f>
        <v>0.17792214403737747</v>
      </c>
      <c r="L200">
        <f t="shared" si="24"/>
        <v>0.5488239685958368</v>
      </c>
      <c r="N200">
        <f aca="true" t="shared" si="27" ref="N200:N263">LN(E200)</f>
        <v>5.220355825078324</v>
      </c>
      <c r="O200">
        <f aca="true" t="shared" si="28" ref="O200:O263">LN(L200)</f>
        <v>-0.599977528969071</v>
      </c>
    </row>
    <row r="201" spans="5:15" ht="12.75">
      <c r="E201">
        <f t="shared" si="25"/>
        <v>186</v>
      </c>
      <c r="F201">
        <f t="shared" si="21"/>
        <v>0.15865525393145707</v>
      </c>
      <c r="G201">
        <f t="shared" si="22"/>
        <v>2.322705598341017</v>
      </c>
      <c r="H201">
        <f t="shared" si="23"/>
        <v>0.5</v>
      </c>
      <c r="J201">
        <f t="shared" si="26"/>
        <v>0.17713501553044142</v>
      </c>
      <c r="L201">
        <f t="shared" si="24"/>
        <v>0.548586981767601</v>
      </c>
      <c r="N201">
        <f t="shared" si="27"/>
        <v>5.225746673713202</v>
      </c>
      <c r="O201">
        <f t="shared" si="28"/>
        <v>-0.6004094306770706</v>
      </c>
    </row>
    <row r="202" spans="5:15" ht="12.75">
      <c r="E202">
        <f t="shared" si="25"/>
        <v>187</v>
      </c>
      <c r="F202">
        <f t="shared" si="21"/>
        <v>0.15865525393145707</v>
      </c>
      <c r="G202">
        <f t="shared" si="22"/>
        <v>2.3351932628482275</v>
      </c>
      <c r="H202">
        <f t="shared" si="23"/>
        <v>0.5</v>
      </c>
      <c r="J202">
        <f t="shared" si="26"/>
        <v>0.17635482086949564</v>
      </c>
      <c r="L202">
        <f t="shared" si="24"/>
        <v>0.5483522844486611</v>
      </c>
      <c r="N202">
        <f t="shared" si="27"/>
        <v>5.231108616854587</v>
      </c>
      <c r="O202">
        <f t="shared" si="28"/>
        <v>-0.6008373437434534</v>
      </c>
    </row>
    <row r="203" spans="5:15" ht="12.75">
      <c r="E203">
        <f t="shared" si="25"/>
        <v>188</v>
      </c>
      <c r="F203">
        <f t="shared" si="21"/>
        <v>0.15865525393145707</v>
      </c>
      <c r="G203">
        <f t="shared" si="22"/>
        <v>2.347680927355437</v>
      </c>
      <c r="H203">
        <f t="shared" si="23"/>
        <v>0.5</v>
      </c>
      <c r="J203">
        <f t="shared" si="26"/>
        <v>0.17558146883553288</v>
      </c>
      <c r="L203">
        <f t="shared" si="24"/>
        <v>0.5481198436203849</v>
      </c>
      <c r="N203">
        <f t="shared" si="27"/>
        <v>5.236441962829949</v>
      </c>
      <c r="O203">
        <f t="shared" si="28"/>
        <v>-0.6012613232059638</v>
      </c>
    </row>
    <row r="204" spans="5:15" ht="12.75">
      <c r="E204">
        <f t="shared" si="25"/>
        <v>189</v>
      </c>
      <c r="F204">
        <f t="shared" si="21"/>
        <v>0.15865525393145707</v>
      </c>
      <c r="G204">
        <f t="shared" si="22"/>
        <v>2.3601685918626467</v>
      </c>
      <c r="H204">
        <f t="shared" si="23"/>
        <v>0.5</v>
      </c>
      <c r="J204">
        <f t="shared" si="26"/>
        <v>0.17481486980261596</v>
      </c>
      <c r="L204">
        <f t="shared" si="24"/>
        <v>0.5478896268960154</v>
      </c>
      <c r="N204">
        <f t="shared" si="27"/>
        <v>5.241747015059643</v>
      </c>
      <c r="O204">
        <f t="shared" si="28"/>
        <v>-0.6016814230936899</v>
      </c>
    </row>
    <row r="205" spans="5:15" ht="12.75">
      <c r="E205">
        <f t="shared" si="25"/>
        <v>190</v>
      </c>
      <c r="F205">
        <f t="shared" si="21"/>
        <v>0.15865525393145707</v>
      </c>
      <c r="G205">
        <f t="shared" si="22"/>
        <v>2.3726562563698566</v>
      </c>
      <c r="H205">
        <f t="shared" si="23"/>
        <v>0.5</v>
      </c>
      <c r="J205">
        <f t="shared" si="26"/>
        <v>0.174054935703252</v>
      </c>
      <c r="L205">
        <f t="shared" si="24"/>
        <v>0.5476616025056286</v>
      </c>
      <c r="N205">
        <f t="shared" si="27"/>
        <v>5.247024072160486</v>
      </c>
      <c r="O205">
        <f t="shared" si="28"/>
        <v>-0.6020976964500788</v>
      </c>
    </row>
    <row r="206" spans="5:15" ht="12.75">
      <c r="E206">
        <f t="shared" si="25"/>
        <v>191</v>
      </c>
      <c r="F206">
        <f aca="true" t="shared" si="29" ref="F206:F269">1-NORMDIST(lambda,0,1,TRUE)</f>
        <v>0.15865525393145707</v>
      </c>
      <c r="G206">
        <f aca="true" t="shared" si="30" ref="G206:G269">F206*E206*k</f>
        <v>2.3851439208770664</v>
      </c>
      <c r="H206">
        <f aca="true" t="shared" si="31" ref="H206:H269">1-NORMDIST(lambda,MeanS,SDS,TRUE)</f>
        <v>0.5</v>
      </c>
      <c r="J206">
        <f t="shared" si="26"/>
        <v>0.17330157999466558</v>
      </c>
      <c r="L206">
        <f aca="true" t="shared" si="32" ref="L206:L269">prop*(H206+G206)/(H206+2*G206)+(1-prop)*0.5</f>
        <v>0.5474357392815173</v>
      </c>
      <c r="N206">
        <f t="shared" si="27"/>
        <v>5.25227342804663</v>
      </c>
      <c r="O206">
        <f t="shared" si="28"/>
        <v>-0.6025101953553273</v>
      </c>
    </row>
    <row r="207" spans="5:15" ht="12.75">
      <c r="E207">
        <f t="shared" si="25"/>
        <v>192</v>
      </c>
      <c r="F207">
        <f t="shared" si="29"/>
        <v>0.15865525393145707</v>
      </c>
      <c r="G207">
        <f t="shared" si="30"/>
        <v>2.3976315853842762</v>
      </c>
      <c r="H207">
        <f t="shared" si="31"/>
        <v>0.5</v>
      </c>
      <c r="J207">
        <f t="shared" si="26"/>
        <v>0.17255471762594393</v>
      </c>
      <c r="L207">
        <f t="shared" si="32"/>
        <v>0.54721200664399</v>
      </c>
      <c r="N207">
        <f t="shared" si="27"/>
        <v>5.2574953720277815</v>
      </c>
      <c r="O207">
        <f t="shared" si="28"/>
        <v>-0.6029189709481618</v>
      </c>
    </row>
    <row r="208" spans="5:15" ht="12.75">
      <c r="E208">
        <f t="shared" si="25"/>
        <v>193</v>
      </c>
      <c r="F208">
        <f t="shared" si="29"/>
        <v>0.15865525393145707</v>
      </c>
      <c r="G208">
        <f t="shared" si="30"/>
        <v>2.4101192498914856</v>
      </c>
      <c r="H208">
        <f t="shared" si="31"/>
        <v>0.5</v>
      </c>
      <c r="J208">
        <f t="shared" si="26"/>
        <v>0.1718142650060283</v>
      </c>
      <c r="L208">
        <f t="shared" si="32"/>
        <v>0.5469903745875675</v>
      </c>
      <c r="N208">
        <f t="shared" si="27"/>
        <v>5.262690188904886</v>
      </c>
      <c r="O208">
        <f t="shared" si="28"/>
        <v>-0.6033240734470323</v>
      </c>
    </row>
    <row r="209" spans="5:15" ht="12.75">
      <c r="E209">
        <f t="shared" si="25"/>
        <v>194</v>
      </c>
      <c r="F209">
        <f t="shared" si="29"/>
        <v>0.15865525393145707</v>
      </c>
      <c r="G209">
        <f t="shared" si="30"/>
        <v>2.4226069143986955</v>
      </c>
      <c r="H209">
        <f t="shared" si="31"/>
        <v>0.5</v>
      </c>
      <c r="J209">
        <f t="shared" si="26"/>
        <v>0.1710801399725256</v>
      </c>
      <c r="L209">
        <f t="shared" si="32"/>
        <v>0.5467708136675697</v>
      </c>
      <c r="N209">
        <f t="shared" si="27"/>
        <v>5.267858159063328</v>
      </c>
      <c r="O209">
        <f t="shared" si="28"/>
        <v>-0.6037255521707328</v>
      </c>
    </row>
    <row r="210" spans="5:15" ht="12.75">
      <c r="E210">
        <f t="shared" si="25"/>
        <v>195</v>
      </c>
      <c r="F210">
        <f t="shared" si="29"/>
        <v>0.15865525393145707</v>
      </c>
      <c r="G210">
        <f t="shared" si="30"/>
        <v>2.4350945789059053</v>
      </c>
      <c r="H210">
        <f t="shared" si="31"/>
        <v>0.5</v>
      </c>
      <c r="J210">
        <f t="shared" si="26"/>
        <v>0.17035226176131657</v>
      </c>
      <c r="L210">
        <f t="shared" si="32"/>
        <v>0.5465532949870741</v>
      </c>
      <c r="N210">
        <f t="shared" si="27"/>
        <v>5.272999558563747</v>
      </c>
      <c r="O210">
        <f t="shared" si="28"/>
        <v>-0.6041234555584726</v>
      </c>
    </row>
    <row r="211" spans="5:15" ht="12.75">
      <c r="E211">
        <f t="shared" si="25"/>
        <v>196</v>
      </c>
      <c r="F211">
        <f t="shared" si="29"/>
        <v>0.15865525393145707</v>
      </c>
      <c r="G211">
        <f t="shared" si="30"/>
        <v>2.447582243413115</v>
      </c>
      <c r="H211">
        <f t="shared" si="31"/>
        <v>0.5</v>
      </c>
      <c r="J211">
        <f t="shared" si="26"/>
        <v>0.16963055097693608</v>
      </c>
      <c r="L211">
        <f t="shared" si="32"/>
        <v>0.5463377901842369</v>
      </c>
      <c r="N211">
        <f t="shared" si="27"/>
        <v>5.278114659230517</v>
      </c>
      <c r="O211">
        <f t="shared" si="28"/>
        <v>-0.6045178311894103</v>
      </c>
    </row>
    <row r="212" spans="5:15" ht="12.75">
      <c r="E212">
        <f t="shared" si="25"/>
        <v>197</v>
      </c>
      <c r="F212">
        <f t="shared" si="29"/>
        <v>0.15865525393145707</v>
      </c>
      <c r="G212">
        <f t="shared" si="30"/>
        <v>2.4600699079203245</v>
      </c>
      <c r="H212">
        <f t="shared" si="31"/>
        <v>0.5</v>
      </c>
      <c r="J212">
        <f t="shared" si="26"/>
        <v>0.16891492956370352</v>
      </c>
      <c r="L212">
        <f t="shared" si="32"/>
        <v>0.5461242714199662</v>
      </c>
      <c r="N212">
        <f t="shared" si="27"/>
        <v>5.2832037287379885</v>
      </c>
      <c r="O212">
        <f t="shared" si="28"/>
        <v>-0.6049087258016697</v>
      </c>
    </row>
    <row r="213" spans="5:15" ht="12.75">
      <c r="E213">
        <f t="shared" si="25"/>
        <v>198</v>
      </c>
      <c r="F213">
        <f t="shared" si="29"/>
        <v>0.15865525393145707</v>
      </c>
      <c r="G213">
        <f t="shared" si="30"/>
        <v>2.472557572427535</v>
      </c>
      <c r="H213">
        <f t="shared" si="31"/>
        <v>0.5</v>
      </c>
      <c r="J213">
        <f t="shared" si="26"/>
        <v>0.16820532077758069</v>
      </c>
      <c r="L213">
        <f t="shared" si="32"/>
        <v>0.5459127113659328</v>
      </c>
      <c r="N213">
        <f t="shared" si="27"/>
        <v>5.288267030694535</v>
      </c>
      <c r="O213">
        <f t="shared" si="28"/>
        <v>-0.605296185310853</v>
      </c>
    </row>
    <row r="214" spans="5:15" ht="12.75">
      <c r="E214">
        <f t="shared" si="25"/>
        <v>199</v>
      </c>
      <c r="F214">
        <f t="shared" si="29"/>
        <v>0.15865525393145707</v>
      </c>
      <c r="G214">
        <f t="shared" si="30"/>
        <v>2.4850452369347447</v>
      </c>
      <c r="H214">
        <f t="shared" si="31"/>
        <v>0.5</v>
      </c>
      <c r="J214">
        <f t="shared" si="26"/>
        <v>0.16750164915873614</v>
      </c>
      <c r="L214">
        <f t="shared" si="32"/>
        <v>0.5457030831929097</v>
      </c>
      <c r="N214">
        <f t="shared" si="27"/>
        <v>5.293304824724492</v>
      </c>
      <c r="O214">
        <f t="shared" si="28"/>
        <v>-0.6056802548280674</v>
      </c>
    </row>
    <row r="215" spans="5:15" ht="12.75">
      <c r="E215">
        <f t="shared" si="25"/>
        <v>200</v>
      </c>
      <c r="F215">
        <f t="shared" si="29"/>
        <v>0.15865525393145707</v>
      </c>
      <c r="G215">
        <f t="shared" si="30"/>
        <v>2.497532901441954</v>
      </c>
      <c r="H215">
        <f t="shared" si="31"/>
        <v>0.5</v>
      </c>
      <c r="J215">
        <f t="shared" si="26"/>
        <v>0.1668038405047953</v>
      </c>
      <c r="L215">
        <f t="shared" si="32"/>
        <v>0.5454953605594305</v>
      </c>
      <c r="N215">
        <f t="shared" si="27"/>
        <v>5.298317366548036</v>
      </c>
      <c r="O215">
        <f t="shared" si="28"/>
        <v>-0.6060609786774784</v>
      </c>
    </row>
    <row r="216" spans="5:15" ht="12.75">
      <c r="E216">
        <f t="shared" si="25"/>
        <v>201</v>
      </c>
      <c r="F216">
        <f t="shared" si="29"/>
        <v>0.15865525393145707</v>
      </c>
      <c r="G216">
        <f t="shared" si="30"/>
        <v>2.510020565949164</v>
      </c>
      <c r="H216">
        <f t="shared" si="31"/>
        <v>0.5</v>
      </c>
      <c r="J216">
        <f t="shared" si="26"/>
        <v>0.16611182184475629</v>
      </c>
      <c r="L216">
        <f t="shared" si="32"/>
        <v>0.5452895176007548</v>
      </c>
      <c r="N216">
        <f t="shared" si="27"/>
        <v>5.303304908059076</v>
      </c>
      <c r="O216">
        <f t="shared" si="28"/>
        <v>-0.6064384004134056</v>
      </c>
    </row>
    <row r="217" spans="5:15" ht="12.75">
      <c r="E217">
        <f t="shared" si="25"/>
        <v>202</v>
      </c>
      <c r="F217">
        <f t="shared" si="29"/>
        <v>0.15865525393145707</v>
      </c>
      <c r="G217">
        <f t="shared" si="30"/>
        <v>2.5225082304563733</v>
      </c>
      <c r="H217">
        <f t="shared" si="31"/>
        <v>0.5</v>
      </c>
      <c r="J217">
        <f t="shared" si="26"/>
        <v>0.16542552141355268</v>
      </c>
      <c r="L217">
        <f t="shared" si="32"/>
        <v>0.5450855289181321</v>
      </c>
      <c r="N217">
        <f t="shared" si="27"/>
        <v>5.308267697401205</v>
      </c>
      <c r="O217">
        <f t="shared" si="28"/>
        <v>-0.6068125628369749</v>
      </c>
    </row>
    <row r="218" spans="5:15" ht="12.75">
      <c r="E218">
        <f t="shared" si="25"/>
        <v>203</v>
      </c>
      <c r="F218">
        <f t="shared" si="29"/>
        <v>0.15865525393145707</v>
      </c>
      <c r="G218">
        <f t="shared" si="30"/>
        <v>2.5349958949635836</v>
      </c>
      <c r="H218">
        <f t="shared" si="31"/>
        <v>0.5</v>
      </c>
      <c r="J218">
        <f t="shared" si="26"/>
        <v>0.16474486862724386</v>
      </c>
      <c r="L218">
        <f t="shared" si="32"/>
        <v>0.5448833695683543</v>
      </c>
      <c r="N218">
        <f t="shared" si="27"/>
        <v>5.313205979041787</v>
      </c>
      <c r="O218">
        <f t="shared" si="28"/>
        <v>-0.6071835080123403</v>
      </c>
    </row>
    <row r="219" spans="5:15" ht="12.75">
      <c r="E219">
        <f t="shared" si="25"/>
        <v>204</v>
      </c>
      <c r="F219">
        <f t="shared" si="29"/>
        <v>0.15865525393145707</v>
      </c>
      <c r="G219">
        <f t="shared" si="30"/>
        <v>2.5474835594707934</v>
      </c>
      <c r="H219">
        <f t="shared" si="31"/>
        <v>0.5</v>
      </c>
      <c r="J219">
        <f t="shared" si="26"/>
        <v>0.1640697940588158</v>
      </c>
      <c r="L219">
        <f t="shared" si="32"/>
        <v>0.5446830150535886</v>
      </c>
      <c r="N219">
        <f t="shared" si="27"/>
        <v>5.318119993844216</v>
      </c>
      <c r="O219">
        <f t="shared" si="28"/>
        <v>-0.607551277282486</v>
      </c>
    </row>
    <row r="220" spans="5:15" ht="12.75">
      <c r="E220">
        <f t="shared" si="25"/>
        <v>205</v>
      </c>
      <c r="F220">
        <f t="shared" si="29"/>
        <v>0.15865525393145707</v>
      </c>
      <c r="G220">
        <f t="shared" si="30"/>
        <v>2.5599712239780033</v>
      </c>
      <c r="H220">
        <f t="shared" si="31"/>
        <v>0.5</v>
      </c>
      <c r="J220">
        <f t="shared" si="26"/>
        <v>0.16340022941457383</v>
      </c>
      <c r="L220">
        <f t="shared" si="32"/>
        <v>0.544484441311481</v>
      </c>
      <c r="N220">
        <f t="shared" si="27"/>
        <v>5.3230099791384085</v>
      </c>
      <c r="O220">
        <f t="shared" si="28"/>
        <v>-0.6079159112846266</v>
      </c>
    </row>
    <row r="221" spans="5:15" ht="12.75">
      <c r="E221">
        <f t="shared" si="25"/>
        <v>206</v>
      </c>
      <c r="F221">
        <f t="shared" si="29"/>
        <v>0.15865525393145707</v>
      </c>
      <c r="G221">
        <f t="shared" si="30"/>
        <v>2.572458888485213</v>
      </c>
      <c r="H221">
        <f t="shared" si="31"/>
        <v>0.5</v>
      </c>
      <c r="J221">
        <f t="shared" si="26"/>
        <v>0.16273610751111156</v>
      </c>
      <c r="L221">
        <f t="shared" si="32"/>
        <v>0.5442876247055227</v>
      </c>
      <c r="N221">
        <f t="shared" si="27"/>
        <v>5.327876168789581</v>
      </c>
      <c r="O221">
        <f t="shared" si="28"/>
        <v>-0.6082774499652103</v>
      </c>
    </row>
    <row r="222" spans="5:15" ht="12.75">
      <c r="E222">
        <f t="shared" si="25"/>
        <v>207</v>
      </c>
      <c r="F222">
        <f t="shared" si="29"/>
        <v>0.15865525393145707</v>
      </c>
      <c r="G222">
        <f t="shared" si="30"/>
        <v>2.584946552992423</v>
      </c>
      <c r="H222">
        <f t="shared" si="31"/>
        <v>0.5</v>
      </c>
      <c r="J222">
        <f t="shared" si="26"/>
        <v>0.16207736225283903</v>
      </c>
      <c r="L222">
        <f t="shared" si="32"/>
        <v>0.5440925420156709</v>
      </c>
      <c r="N222">
        <f t="shared" si="27"/>
        <v>5.332718793265369</v>
      </c>
      <c r="O222">
        <f t="shared" si="28"/>
        <v>-0.608635932594545</v>
      </c>
    </row>
    <row r="223" spans="5:15" ht="12.75">
      <c r="E223">
        <f t="shared" si="25"/>
        <v>208</v>
      </c>
      <c r="F223">
        <f t="shared" si="29"/>
        <v>0.15865525393145707</v>
      </c>
      <c r="G223">
        <f t="shared" si="30"/>
        <v>2.5974342174996323</v>
      </c>
      <c r="H223">
        <f t="shared" si="31"/>
        <v>0.5</v>
      </c>
      <c r="J223">
        <f t="shared" si="26"/>
        <v>0.16142392861005428</v>
      </c>
      <c r="L223">
        <f t="shared" si="32"/>
        <v>0.5438991704292169</v>
      </c>
      <c r="N223">
        <f t="shared" si="27"/>
        <v>5.337538079701318</v>
      </c>
      <c r="O223">
        <f t="shared" si="28"/>
        <v>-0.6089913977810502</v>
      </c>
    </row>
    <row r="224" spans="5:15" ht="12.75">
      <c r="E224">
        <f t="shared" si="25"/>
        <v>209</v>
      </c>
      <c r="F224">
        <f t="shared" si="29"/>
        <v>0.15865525393145707</v>
      </c>
      <c r="G224">
        <f t="shared" si="30"/>
        <v>2.609921882006842</v>
      </c>
      <c r="H224">
        <f t="shared" si="31"/>
        <v>0.5</v>
      </c>
      <c r="J224">
        <f t="shared" si="26"/>
        <v>0.16077574259754346</v>
      </c>
      <c r="L224">
        <f t="shared" si="32"/>
        <v>0.5437074875318922</v>
      </c>
      <c r="N224">
        <f t="shared" si="27"/>
        <v>5.342334251964811</v>
      </c>
      <c r="O224">
        <f t="shared" si="28"/>
        <v>-0.6093438834851532</v>
      </c>
    </row>
    <row r="225" spans="5:15" ht="12.75">
      <c r="E225">
        <f t="shared" si="25"/>
        <v>210</v>
      </c>
      <c r="F225">
        <f t="shared" si="29"/>
        <v>0.15865525393145707</v>
      </c>
      <c r="G225">
        <f t="shared" si="30"/>
        <v>2.622409546514052</v>
      </c>
      <c r="H225">
        <f t="shared" si="31"/>
        <v>0.5</v>
      </c>
      <c r="J225">
        <f t="shared" si="26"/>
        <v>0.16013274125369442</v>
      </c>
      <c r="L225">
        <f t="shared" si="32"/>
        <v>0.5435174712992092</v>
      </c>
      <c r="N225">
        <f t="shared" si="27"/>
        <v>5.3471075307174685</v>
      </c>
      <c r="O225">
        <f t="shared" si="28"/>
        <v>-0.6096934270328326</v>
      </c>
    </row>
    <row r="226" spans="5:15" ht="12.75">
      <c r="E226">
        <f t="shared" si="25"/>
        <v>211</v>
      </c>
      <c r="F226">
        <f t="shared" si="29"/>
        <v>0.15865525393145707</v>
      </c>
      <c r="G226">
        <f t="shared" si="30"/>
        <v>2.634897211021262</v>
      </c>
      <c r="H226">
        <f t="shared" si="31"/>
        <v>0.5</v>
      </c>
      <c r="J226">
        <f t="shared" si="26"/>
        <v>0.1594948626201093</v>
      </c>
      <c r="L226">
        <f t="shared" si="32"/>
        <v>0.5433291000880235</v>
      </c>
      <c r="N226">
        <f t="shared" si="27"/>
        <v>5.351858133476067</v>
      </c>
      <c r="O226">
        <f t="shared" si="28"/>
        <v>-0.6100400651288271</v>
      </c>
    </row>
    <row r="227" spans="5:15" ht="12.75">
      <c r="E227">
        <f t="shared" si="25"/>
        <v>212</v>
      </c>
      <c r="F227">
        <f t="shared" si="29"/>
        <v>0.15865525393145707</v>
      </c>
      <c r="G227">
        <f t="shared" si="30"/>
        <v>2.6473848755284717</v>
      </c>
      <c r="H227">
        <f t="shared" si="31"/>
        <v>0.5</v>
      </c>
      <c r="J227">
        <f t="shared" si="26"/>
        <v>0.15886204572170282</v>
      </c>
      <c r="L227">
        <f t="shared" si="32"/>
        <v>0.5431423526283164</v>
      </c>
      <c r="N227">
        <f t="shared" si="27"/>
        <v>5.356586274672012</v>
      </c>
      <c r="O227">
        <f t="shared" si="28"/>
        <v>-0.6103838338695138</v>
      </c>
    </row>
    <row r="228" spans="5:15" ht="12.75">
      <c r="E228">
        <f t="shared" si="25"/>
        <v>213</v>
      </c>
      <c r="F228">
        <f t="shared" si="29"/>
        <v>0.15865525393145707</v>
      </c>
      <c r="G228">
        <f t="shared" si="30"/>
        <v>2.659872540035681</v>
      </c>
      <c r="H228">
        <f t="shared" si="31"/>
        <v>0.5</v>
      </c>
      <c r="J228">
        <f t="shared" si="26"/>
        <v>0.158234230547272</v>
      </c>
      <c r="L228">
        <f t="shared" si="32"/>
        <v>0.5429572080151893</v>
      </c>
      <c r="N228">
        <f t="shared" si="27"/>
        <v>5.3612921657094255</v>
      </c>
      <c r="O228">
        <f t="shared" si="28"/>
        <v>-0.6107247687554663</v>
      </c>
    </row>
    <row r="229" spans="5:15" ht="12.75">
      <c r="E229">
        <f t="shared" si="25"/>
        <v>214</v>
      </c>
      <c r="F229">
        <f t="shared" si="29"/>
        <v>0.15865525393145707</v>
      </c>
      <c r="G229">
        <f t="shared" si="30"/>
        <v>2.672360204542891</v>
      </c>
      <c r="H229">
        <f t="shared" si="31"/>
        <v>0.5</v>
      </c>
      <c r="J229">
        <f t="shared" si="26"/>
        <v>0.15761135803052528</v>
      </c>
      <c r="L229">
        <f t="shared" si="32"/>
        <v>0.5427736457010618</v>
      </c>
      <c r="N229">
        <f t="shared" si="27"/>
        <v>5.365976015021851</v>
      </c>
      <c r="O229">
        <f t="shared" si="28"/>
        <v>-0.6110629047037047</v>
      </c>
    </row>
    <row r="230" spans="5:15" ht="12.75">
      <c r="E230">
        <f t="shared" si="25"/>
        <v>215</v>
      </c>
      <c r="F230">
        <f t="shared" si="29"/>
        <v>0.15865525393145707</v>
      </c>
      <c r="G230">
        <f t="shared" si="30"/>
        <v>2.6848478690501008</v>
      </c>
      <c r="H230">
        <f t="shared" si="31"/>
        <v>0.5</v>
      </c>
      <c r="J230">
        <f t="shared" si="26"/>
        <v>0.15699337003155756</v>
      </c>
      <c r="L230">
        <f t="shared" si="32"/>
        <v>0.5425916454880702</v>
      </c>
      <c r="N230">
        <f t="shared" si="27"/>
        <v>5.3706380281276624</v>
      </c>
      <c r="O230">
        <f t="shared" si="28"/>
        <v>-0.6113982760596435</v>
      </c>
    </row>
    <row r="231" spans="5:15" ht="12.75">
      <c r="E231">
        <f t="shared" si="25"/>
        <v>216</v>
      </c>
      <c r="F231">
        <f t="shared" si="29"/>
        <v>0.15865525393145707</v>
      </c>
      <c r="G231">
        <f t="shared" si="30"/>
        <v>2.6973355335573106</v>
      </c>
      <c r="H231">
        <f t="shared" si="31"/>
        <v>0.5</v>
      </c>
      <c r="J231">
        <f t="shared" si="26"/>
        <v>0.15638020931875957</v>
      </c>
      <c r="L231">
        <f t="shared" si="32"/>
        <v>0.5424111875206588</v>
      </c>
      <c r="N231">
        <f t="shared" si="27"/>
        <v>5.375278407684165</v>
      </c>
      <c r="O231">
        <f t="shared" si="28"/>
        <v>-0.6117309166087468</v>
      </c>
    </row>
    <row r="232" spans="5:15" ht="12.75">
      <c r="E232">
        <f t="shared" si="25"/>
        <v>217</v>
      </c>
      <c r="F232">
        <f t="shared" si="29"/>
        <v>0.15865525393145707</v>
      </c>
      <c r="G232">
        <f t="shared" si="30"/>
        <v>2.70982319806452</v>
      </c>
      <c r="H232">
        <f t="shared" si="31"/>
        <v>0.5</v>
      </c>
      <c r="J232">
        <f t="shared" si="26"/>
        <v>0.1557718195511495</v>
      </c>
      <c r="L232">
        <f t="shared" si="32"/>
        <v>0.5422322522783589</v>
      </c>
      <c r="N232">
        <f t="shared" si="27"/>
        <v>5.37989735354046</v>
      </c>
      <c r="O232">
        <f t="shared" si="28"/>
        <v>-0.6120608595879</v>
      </c>
    </row>
    <row r="233" spans="5:15" ht="12.75">
      <c r="E233">
        <f t="shared" si="25"/>
        <v>218</v>
      </c>
      <c r="F233">
        <f t="shared" si="29"/>
        <v>0.15865525393145707</v>
      </c>
      <c r="G233">
        <f t="shared" si="30"/>
        <v>2.72231086257173</v>
      </c>
      <c r="H233">
        <f t="shared" si="31"/>
        <v>0.5</v>
      </c>
      <c r="J233">
        <f t="shared" si="26"/>
        <v>0.15516814526111533</v>
      </c>
      <c r="L233">
        <f t="shared" si="32"/>
        <v>0.5420548205687498</v>
      </c>
      <c r="N233">
        <f t="shared" si="27"/>
        <v>5.384495062789089</v>
      </c>
      <c r="O233">
        <f t="shared" si="28"/>
        <v>-0.6123881376965046</v>
      </c>
    </row>
    <row r="234" spans="5:15" ht="12.75">
      <c r="E234">
        <f t="shared" si="25"/>
        <v>219</v>
      </c>
      <c r="F234">
        <f t="shared" si="29"/>
        <v>0.15865525393145707</v>
      </c>
      <c r="G234">
        <f t="shared" si="30"/>
        <v>2.7347985270789397</v>
      </c>
      <c r="H234">
        <f t="shared" si="31"/>
        <v>0.5</v>
      </c>
      <c r="J234">
        <f t="shared" si="26"/>
        <v>0.15456913183755705</v>
      </c>
      <c r="L234">
        <f t="shared" si="32"/>
        <v>0.5418788735205959</v>
      </c>
      <c r="N234">
        <f t="shared" si="27"/>
        <v>5.389071729816501</v>
      </c>
      <c r="O234">
        <f t="shared" si="28"/>
        <v>-0.6127127831073053</v>
      </c>
    </row>
    <row r="235" spans="5:15" ht="12.75">
      <c r="E235">
        <f t="shared" si="25"/>
        <v>220</v>
      </c>
      <c r="F235">
        <f t="shared" si="29"/>
        <v>0.15865525393145707</v>
      </c>
      <c r="G235">
        <f t="shared" si="30"/>
        <v>2.7472861915861495</v>
      </c>
      <c r="H235">
        <f t="shared" si="31"/>
        <v>0.5</v>
      </c>
      <c r="J235">
        <f t="shared" si="26"/>
        <v>0.15397472550941776</v>
      </c>
      <c r="L235">
        <f t="shared" si="32"/>
        <v>0.5417043925771569</v>
      </c>
      <c r="N235">
        <f t="shared" si="27"/>
        <v>5.393627546352362</v>
      </c>
      <c r="O235">
        <f t="shared" si="28"/>
        <v>-0.6130348274769556</v>
      </c>
    </row>
    <row r="236" spans="5:15" ht="12.75">
      <c r="E236">
        <f t="shared" si="25"/>
        <v>221</v>
      </c>
      <c r="F236">
        <f t="shared" si="29"/>
        <v>0.15865525393145707</v>
      </c>
      <c r="G236">
        <f t="shared" si="30"/>
        <v>2.7597738560933593</v>
      </c>
      <c r="H236">
        <f t="shared" si="31"/>
        <v>0.5</v>
      </c>
      <c r="J236">
        <f t="shared" si="26"/>
        <v>0.15338487332959336</v>
      </c>
      <c r="L236">
        <f t="shared" si="32"/>
        <v>0.5415313594896621</v>
      </c>
      <c r="N236">
        <f t="shared" si="27"/>
        <v>5.3981627015177525</v>
      </c>
      <c r="O236">
        <f t="shared" si="28"/>
        <v>-0.6133543019563314</v>
      </c>
    </row>
    <row r="237" spans="5:15" ht="12.75">
      <c r="E237">
        <f t="shared" si="25"/>
        <v>222</v>
      </c>
      <c r="F237">
        <f t="shared" si="29"/>
        <v>0.15865525393145707</v>
      </c>
      <c r="G237">
        <f t="shared" si="30"/>
        <v>2.7722615206005687</v>
      </c>
      <c r="H237">
        <f t="shared" si="31"/>
        <v>0.5</v>
      </c>
      <c r="J237">
        <f t="shared" si="26"/>
        <v>0.1527995231592105</v>
      </c>
      <c r="L237">
        <f t="shared" si="32"/>
        <v>0.5413597563109498</v>
      </c>
      <c r="N237">
        <f t="shared" si="27"/>
        <v>5.402677381872279</v>
      </c>
      <c r="O237">
        <f t="shared" si="28"/>
        <v>-0.6136712372005955</v>
      </c>
    </row>
    <row r="238" spans="5:15" ht="12.75">
      <c r="E238">
        <f t="shared" si="25"/>
        <v>223</v>
      </c>
      <c r="F238">
        <f t="shared" si="29"/>
        <v>0.15865525393145707</v>
      </c>
      <c r="G238">
        <f t="shared" si="30"/>
        <v>2.7847491851077786</v>
      </c>
      <c r="H238">
        <f t="shared" si="31"/>
        <v>0.5</v>
      </c>
      <c r="J238">
        <f t="shared" si="26"/>
        <v>0.15221862365226346</v>
      </c>
      <c r="L238">
        <f t="shared" si="32"/>
        <v>0.5411895653892599</v>
      </c>
      <c r="N238">
        <f t="shared" si="27"/>
        <v>5.407171771460119</v>
      </c>
      <c r="O238">
        <f t="shared" si="28"/>
        <v>-0.6139856633790254</v>
      </c>
    </row>
    <row r="239" spans="5:15" ht="12.75">
      <c r="E239">
        <f t="shared" si="25"/>
        <v>224</v>
      </c>
      <c r="F239">
        <f t="shared" si="29"/>
        <v>0.15865525393145707</v>
      </c>
      <c r="G239">
        <f t="shared" si="30"/>
        <v>2.7972368496149884</v>
      </c>
      <c r="H239">
        <f t="shared" si="31"/>
        <v>0.5</v>
      </c>
      <c r="J239">
        <f t="shared" si="26"/>
        <v>0.1516421242405998</v>
      </c>
      <c r="L239">
        <f t="shared" si="32"/>
        <v>0.5410207693621825</v>
      </c>
      <c r="N239">
        <f t="shared" si="27"/>
        <v>5.4116460518550396</v>
      </c>
      <c r="O239">
        <f t="shared" si="28"/>
        <v>-0.6142976101846064</v>
      </c>
    </row>
    <row r="240" spans="5:15" ht="12.75">
      <c r="E240">
        <f t="shared" si="25"/>
        <v>225</v>
      </c>
      <c r="F240">
        <f t="shared" si="29"/>
        <v>0.15865525393145707</v>
      </c>
      <c r="G240">
        <f t="shared" si="30"/>
        <v>2.8097245141221987</v>
      </c>
      <c r="H240">
        <f t="shared" si="31"/>
        <v>0.5</v>
      </c>
      <c r="J240">
        <f t="shared" si="26"/>
        <v>0.15106997511924627</v>
      </c>
      <c r="L240">
        <f t="shared" si="32"/>
        <v>0.5408533511507526</v>
      </c>
      <c r="N240">
        <f t="shared" si="27"/>
        <v>5.41610040220442</v>
      </c>
      <c r="O240">
        <f t="shared" si="28"/>
        <v>-0.6146071068433985</v>
      </c>
    </row>
    <row r="241" spans="5:15" ht="12.75">
      <c r="E241">
        <f t="shared" si="25"/>
        <v>226</v>
      </c>
      <c r="F241">
        <f t="shared" si="29"/>
        <v>0.15865525393145707</v>
      </c>
      <c r="G241">
        <f t="shared" si="30"/>
        <v>2.8222121786294085</v>
      </c>
      <c r="H241">
        <f t="shared" si="31"/>
        <v>0.5</v>
      </c>
      <c r="J241">
        <f t="shared" si="26"/>
        <v>0.15050212723206527</v>
      </c>
      <c r="L241">
        <f t="shared" si="32"/>
        <v>0.5406872939536896</v>
      </c>
      <c r="N241">
        <f t="shared" si="27"/>
        <v>5.420534999272286</v>
      </c>
      <c r="O241">
        <f t="shared" si="28"/>
        <v>-0.6149141821236841</v>
      </c>
    </row>
    <row r="242" spans="5:15" ht="12.75">
      <c r="E242">
        <f t="shared" si="25"/>
        <v>227</v>
      </c>
      <c r="F242">
        <f t="shared" si="29"/>
        <v>0.15865525393145707</v>
      </c>
      <c r="G242">
        <f t="shared" si="30"/>
        <v>2.8346998431366184</v>
      </c>
      <c r="H242">
        <f t="shared" si="31"/>
        <v>0.5</v>
      </c>
      <c r="J242">
        <f t="shared" si="26"/>
        <v>0.1499385322577339</v>
      </c>
      <c r="L242">
        <f t="shared" si="32"/>
        <v>0.5405225812417769</v>
      </c>
      <c r="N242">
        <f t="shared" si="27"/>
        <v>5.424950017481403</v>
      </c>
      <c r="O242">
        <f t="shared" si="28"/>
        <v>-0.6152188643448989</v>
      </c>
    </row>
    <row r="243" spans="5:15" ht="12.75">
      <c r="E243">
        <f t="shared" si="25"/>
        <v>228</v>
      </c>
      <c r="F243">
        <f t="shared" si="29"/>
        <v>0.15865525393145707</v>
      </c>
      <c r="G243">
        <f t="shared" si="30"/>
        <v>2.8471875076438278</v>
      </c>
      <c r="H243">
        <f t="shared" si="31"/>
        <v>0.5</v>
      </c>
      <c r="J243">
        <f t="shared" si="26"/>
        <v>0.14937914259603668</v>
      </c>
      <c r="L243">
        <f t="shared" si="32"/>
        <v>0.5403591967523765</v>
      </c>
      <c r="N243">
        <f t="shared" si="27"/>
        <v>5.429345628954441</v>
      </c>
      <c r="O243">
        <f t="shared" si="28"/>
        <v>-0.6155211813863573</v>
      </c>
    </row>
    <row r="244" spans="5:15" ht="12.75">
      <c r="E244">
        <f t="shared" si="25"/>
        <v>229</v>
      </c>
      <c r="F244">
        <f t="shared" si="29"/>
        <v>0.15865525393145707</v>
      </c>
      <c r="G244">
        <f t="shared" si="30"/>
        <v>2.8596751721510376</v>
      </c>
      <c r="H244">
        <f t="shared" si="31"/>
        <v>0.5</v>
      </c>
      <c r="J244">
        <f t="shared" si="26"/>
        <v>0.14882391135446413</v>
      </c>
      <c r="L244">
        <f t="shared" si="32"/>
        <v>0.5401971244840774</v>
      </c>
      <c r="N244">
        <f t="shared" si="27"/>
        <v>5.43372200355424</v>
      </c>
      <c r="O244">
        <f t="shared" si="28"/>
        <v>-0.6158211606957726</v>
      </c>
    </row>
    <row r="245" spans="5:15" ht="12.75">
      <c r="E245">
        <f t="shared" si="25"/>
        <v>230</v>
      </c>
      <c r="F245">
        <f t="shared" si="29"/>
        <v>0.15865525393145707</v>
      </c>
      <c r="G245">
        <f t="shared" si="30"/>
        <v>2.8721628366582475</v>
      </c>
      <c r="H245">
        <f t="shared" si="31"/>
        <v>0.5</v>
      </c>
      <c r="J245">
        <f t="shared" si="26"/>
        <v>0.14827279233510887</v>
      </c>
      <c r="L245">
        <f t="shared" si="32"/>
        <v>0.5400363486914704</v>
      </c>
      <c r="N245">
        <f t="shared" si="27"/>
        <v>5.438079308923196</v>
      </c>
      <c r="O245">
        <f t="shared" si="28"/>
        <v>-0.6161188292975824</v>
      </c>
    </row>
    <row r="246" spans="5:15" ht="12.75">
      <c r="E246">
        <f t="shared" si="25"/>
        <v>231</v>
      </c>
      <c r="F246">
        <f t="shared" si="29"/>
        <v>0.15865525393145707</v>
      </c>
      <c r="G246">
        <f t="shared" si="30"/>
        <v>2.8846505011654573</v>
      </c>
      <c r="H246">
        <f t="shared" si="31"/>
        <v>0.5</v>
      </c>
      <c r="J246">
        <f t="shared" si="26"/>
        <v>0.14772574002185218</v>
      </c>
      <c r="L246">
        <f t="shared" si="32"/>
        <v>0.5398768538800499</v>
      </c>
      <c r="N246">
        <f t="shared" si="27"/>
        <v>5.442417710521793</v>
      </c>
      <c r="O246">
        <f t="shared" si="28"/>
        <v>-0.6164142138010785</v>
      </c>
    </row>
    <row r="247" spans="5:15" ht="12.75">
      <c r="E247">
        <f t="shared" si="25"/>
        <v>232</v>
      </c>
      <c r="F247">
        <f t="shared" si="29"/>
        <v>0.15865525393145707</v>
      </c>
      <c r="G247">
        <f t="shared" si="30"/>
        <v>2.897138165672667</v>
      </c>
      <c r="H247">
        <f t="shared" si="31"/>
        <v>0.5</v>
      </c>
      <c r="J247">
        <f t="shared" si="26"/>
        <v>0.14718270956783266</v>
      </c>
      <c r="L247">
        <f t="shared" si="32"/>
        <v>0.5397186248012351</v>
      </c>
      <c r="N247">
        <f t="shared" si="27"/>
        <v>5.44673737166631</v>
      </c>
      <c r="O247">
        <f t="shared" si="28"/>
        <v>-0.6167073404083537</v>
      </c>
    </row>
    <row r="248" spans="5:15" ht="12.75">
      <c r="E248">
        <f t="shared" si="25"/>
        <v>233</v>
      </c>
      <c r="F248">
        <f t="shared" si="29"/>
        <v>0.15865525393145707</v>
      </c>
      <c r="G248">
        <f t="shared" si="30"/>
        <v>2.9096258301798765</v>
      </c>
      <c r="H248">
        <f t="shared" si="31"/>
        <v>0.5</v>
      </c>
      <c r="J248">
        <f t="shared" si="26"/>
        <v>0.14664365678319086</v>
      </c>
      <c r="L248">
        <f t="shared" si="32"/>
        <v>0.5395616464475111</v>
      </c>
      <c r="N248">
        <f t="shared" si="27"/>
        <v>5.4510384535657</v>
      </c>
      <c r="O248">
        <f t="shared" si="28"/>
        <v>-0.6169982349220638</v>
      </c>
    </row>
    <row r="249" spans="5:15" ht="12.75">
      <c r="E249">
        <f t="shared" si="25"/>
        <v>234</v>
      </c>
      <c r="F249">
        <f t="shared" si="29"/>
        <v>0.15865525393145707</v>
      </c>
      <c r="G249">
        <f t="shared" si="30"/>
        <v>2.9221134946870864</v>
      </c>
      <c r="H249">
        <f t="shared" si="31"/>
        <v>0.5</v>
      </c>
      <c r="J249">
        <f t="shared" si="26"/>
        <v>0.14610853812308155</v>
      </c>
      <c r="L249">
        <f t="shared" si="32"/>
        <v>0.5394059040476831</v>
      </c>
      <c r="N249">
        <f t="shared" si="27"/>
        <v>5.455321115357702</v>
      </c>
      <c r="O249">
        <f t="shared" si="28"/>
        <v>-0.6172869227530153</v>
      </c>
    </row>
    <row r="250" spans="5:15" ht="12.75">
      <c r="E250">
        <f t="shared" si="25"/>
        <v>235</v>
      </c>
      <c r="F250">
        <f t="shared" si="29"/>
        <v>0.15865525393145707</v>
      </c>
      <c r="G250">
        <f t="shared" si="30"/>
        <v>2.934601159194296</v>
      </c>
      <c r="H250">
        <f t="shared" si="31"/>
        <v>0.5</v>
      </c>
      <c r="J250">
        <f t="shared" si="26"/>
        <v>0.14557731067594823</v>
      </c>
      <c r="L250">
        <f t="shared" si="32"/>
        <v>0.5392513830622435</v>
      </c>
      <c r="N250">
        <f t="shared" si="27"/>
        <v>5.459585514144159</v>
      </c>
      <c r="O250">
        <f t="shared" si="28"/>
        <v>-0.6175734289275772</v>
      </c>
    </row>
    <row r="251" spans="5:15" ht="12.75">
      <c r="E251">
        <f t="shared" si="25"/>
        <v>236</v>
      </c>
      <c r="F251">
        <f t="shared" si="29"/>
        <v>0.15865525393145707</v>
      </c>
      <c r="G251">
        <f t="shared" si="30"/>
        <v>2.947088823701506</v>
      </c>
      <c r="H251">
        <f t="shared" si="31"/>
        <v>0.5</v>
      </c>
      <c r="J251">
        <f t="shared" si="26"/>
        <v>0.14504993215205195</v>
      </c>
      <c r="L251">
        <f t="shared" si="32"/>
        <v>0.539098069178847</v>
      </c>
      <c r="N251">
        <f t="shared" si="27"/>
        <v>5.4638318050256105</v>
      </c>
      <c r="O251">
        <f t="shared" si="28"/>
        <v>-0.617857778094929</v>
      </c>
    </row>
    <row r="252" spans="5:15" ht="12.75">
      <c r="E252">
        <f t="shared" si="25"/>
        <v>237</v>
      </c>
      <c r="F252">
        <f t="shared" si="29"/>
        <v>0.15865525393145707</v>
      </c>
      <c r="G252">
        <f t="shared" si="30"/>
        <v>2.9595764882087154</v>
      </c>
      <c r="H252">
        <f t="shared" si="31"/>
        <v>0.5</v>
      </c>
      <c r="J252">
        <f t="shared" si="26"/>
        <v>0.1445263608722488</v>
      </c>
      <c r="L252">
        <f t="shared" si="32"/>
        <v>0.5389459483078913</v>
      </c>
      <c r="N252">
        <f t="shared" si="27"/>
        <v>5.4680601411351315</v>
      </c>
      <c r="O252">
        <f t="shared" si="28"/>
        <v>-0.6181399945341426</v>
      </c>
    </row>
    <row r="253" spans="5:15" ht="12.75">
      <c r="E253">
        <f t="shared" si="25"/>
        <v>238</v>
      </c>
      <c r="F253">
        <f t="shared" si="29"/>
        <v>0.15865525393145707</v>
      </c>
      <c r="G253">
        <f t="shared" si="30"/>
        <v>2.9720641527159253</v>
      </c>
      <c r="H253">
        <f t="shared" si="31"/>
        <v>0.5</v>
      </c>
      <c r="J253">
        <f t="shared" si="26"/>
        <v>0.14400655575700955</v>
      </c>
      <c r="L253">
        <f t="shared" si="32"/>
        <v>0.538795006578201</v>
      </c>
      <c r="N253">
        <f t="shared" si="27"/>
        <v>5.472270673671475</v>
      </c>
      <c r="O253">
        <f t="shared" si="28"/>
        <v>-0.618420102161106</v>
      </c>
    </row>
    <row r="254" spans="5:15" ht="12.75">
      <c r="E254">
        <f t="shared" si="25"/>
        <v>239</v>
      </c>
      <c r="F254">
        <f t="shared" si="29"/>
        <v>0.15865525393145707</v>
      </c>
      <c r="G254">
        <f t="shared" si="30"/>
        <v>2.984551817223135</v>
      </c>
      <c r="H254">
        <f t="shared" si="31"/>
        <v>0.5</v>
      </c>
      <c r="J254">
        <f t="shared" si="26"/>
        <v>0.1434904763156754</v>
      </c>
      <c r="L254">
        <f t="shared" si="32"/>
        <v>0.5386452303328109</v>
      </c>
      <c r="N254">
        <f t="shared" si="27"/>
        <v>5.476463551931511</v>
      </c>
      <c r="O254">
        <f t="shared" si="28"/>
        <v>-0.6186981245352923</v>
      </c>
    </row>
    <row r="255" spans="5:15" ht="12.75">
      <c r="E255">
        <f t="shared" si="25"/>
        <v>240</v>
      </c>
      <c r="F255">
        <f t="shared" si="29"/>
        <v>0.15865525393145707</v>
      </c>
      <c r="G255">
        <f t="shared" si="30"/>
        <v>2.997039481730345</v>
      </c>
      <c r="H255">
        <f t="shared" si="31"/>
        <v>0.5</v>
      </c>
      <c r="J255">
        <f t="shared" si="26"/>
        <v>0.142978082635944</v>
      </c>
      <c r="L255">
        <f t="shared" si="32"/>
        <v>0.5384966061248468</v>
      </c>
      <c r="N255">
        <f t="shared" si="27"/>
        <v>5.480638923341991</v>
      </c>
      <c r="O255">
        <f t="shared" si="28"/>
        <v>-0.6189740848663773</v>
      </c>
    </row>
    <row r="256" spans="5:15" ht="12.75">
      <c r="E256">
        <f t="shared" si="25"/>
        <v>241</v>
      </c>
      <c r="F256">
        <f t="shared" si="29"/>
        <v>0.15865525393145707</v>
      </c>
      <c r="G256">
        <f t="shared" si="30"/>
        <v>3.009527146237555</v>
      </c>
      <c r="H256">
        <f t="shared" si="31"/>
        <v>0.5</v>
      </c>
      <c r="J256">
        <f t="shared" si="26"/>
        <v>0.14246933537357961</v>
      </c>
      <c r="L256">
        <f t="shared" si="32"/>
        <v>0.5383491207135018</v>
      </c>
      <c r="N256">
        <f t="shared" si="27"/>
        <v>5.484796933490655</v>
      </c>
      <c r="O256">
        <f t="shared" si="28"/>
        <v>-0.6192480060207106</v>
      </c>
    </row>
    <row r="257" spans="5:15" ht="12.75">
      <c r="E257">
        <f t="shared" si="25"/>
        <v>242</v>
      </c>
      <c r="F257">
        <f t="shared" si="29"/>
        <v>0.15865525393145707</v>
      </c>
      <c r="G257">
        <f t="shared" si="30"/>
        <v>3.022014810744764</v>
      </c>
      <c r="H257">
        <f t="shared" si="31"/>
        <v>0.5</v>
      </c>
      <c r="J257">
        <f t="shared" si="26"/>
        <v>0.14196419574234276</v>
      </c>
      <c r="L257">
        <f t="shared" si="32"/>
        <v>0.5382027610601029</v>
      </c>
      <c r="N257">
        <f t="shared" si="27"/>
        <v>5.488937726156687</v>
      </c>
      <c r="O257">
        <f t="shared" si="28"/>
        <v>-0.6195199105276434</v>
      </c>
    </row>
    <row r="258" spans="5:15" ht="12.75">
      <c r="E258">
        <f t="shared" si="25"/>
        <v>243</v>
      </c>
      <c r="F258">
        <f t="shared" si="29"/>
        <v>0.15865525393145707</v>
      </c>
      <c r="G258">
        <f t="shared" si="30"/>
        <v>3.034502475251974</v>
      </c>
      <c r="H258">
        <f t="shared" si="31"/>
        <v>0.5</v>
      </c>
      <c r="J258">
        <f t="shared" si="26"/>
        <v>0.1414626255041327</v>
      </c>
      <c r="L258">
        <f t="shared" si="32"/>
        <v>0.5380575143242693</v>
      </c>
      <c r="N258">
        <f t="shared" si="27"/>
        <v>5.493061443340548</v>
      </c>
      <c r="O258">
        <f t="shared" si="28"/>
        <v>-0.6197898205857166</v>
      </c>
    </row>
    <row r="259" spans="5:15" ht="12.75">
      <c r="E259">
        <f t="shared" si="25"/>
        <v>244</v>
      </c>
      <c r="F259">
        <f t="shared" si="29"/>
        <v>0.15865525393145707</v>
      </c>
      <c r="G259">
        <f t="shared" si="30"/>
        <v>3.046990139759184</v>
      </c>
      <c r="H259">
        <f t="shared" si="31"/>
        <v>0.5</v>
      </c>
      <c r="J259">
        <f t="shared" si="26"/>
        <v>0.14096458695933858</v>
      </c>
      <c r="L259">
        <f t="shared" si="32"/>
        <v>0.5379133678601569</v>
      </c>
      <c r="N259">
        <f t="shared" si="27"/>
        <v>5.497168225293202</v>
      </c>
      <c r="O259">
        <f t="shared" si="28"/>
        <v>-0.6200577580687127</v>
      </c>
    </row>
    <row r="260" spans="5:15" ht="12.75">
      <c r="E260">
        <f t="shared" si="25"/>
        <v>245</v>
      </c>
      <c r="F260">
        <f t="shared" si="29"/>
        <v>0.15865525393145707</v>
      </c>
      <c r="G260">
        <f t="shared" si="30"/>
        <v>3.0594778042663937</v>
      </c>
      <c r="H260">
        <f t="shared" si="31"/>
        <v>0.5</v>
      </c>
      <c r="J260">
        <f t="shared" si="26"/>
        <v>0.14047004293739365</v>
      </c>
      <c r="L260">
        <f t="shared" si="32"/>
        <v>0.5377703092127879</v>
      </c>
      <c r="N260">
        <f t="shared" si="27"/>
        <v>5.501258210544727</v>
      </c>
      <c r="O260">
        <f t="shared" si="28"/>
        <v>-0.6203237445315763</v>
      </c>
    </row>
    <row r="261" spans="5:15" ht="12.75">
      <c r="E261">
        <f t="shared" si="25"/>
        <v>246</v>
      </c>
      <c r="F261">
        <f t="shared" si="29"/>
        <v>0.15865525393145707</v>
      </c>
      <c r="G261">
        <f t="shared" si="30"/>
        <v>3.071965468773604</v>
      </c>
      <c r="H261">
        <f t="shared" si="31"/>
        <v>0.5</v>
      </c>
      <c r="J261">
        <f t="shared" si="26"/>
        <v>0.1399789567875273</v>
      </c>
      <c r="L261">
        <f t="shared" si="32"/>
        <v>0.5376283261144635</v>
      </c>
      <c r="N261">
        <f t="shared" si="27"/>
        <v>5.5053315359323625</v>
      </c>
      <c r="O261">
        <f t="shared" si="28"/>
        <v>-0.620587801216205</v>
      </c>
    </row>
    <row r="262" spans="5:15" ht="12.75">
      <c r="E262">
        <f t="shared" si="25"/>
        <v>247</v>
      </c>
      <c r="F262">
        <f t="shared" si="29"/>
        <v>0.15865525393145707</v>
      </c>
      <c r="G262">
        <f t="shared" si="30"/>
        <v>3.084453133280814</v>
      </c>
      <c r="H262">
        <f t="shared" si="31"/>
        <v>0.5</v>
      </c>
      <c r="J262">
        <f t="shared" si="26"/>
        <v>0.1394912923697108</v>
      </c>
      <c r="L262">
        <f t="shared" si="32"/>
        <v>0.5374874064812574</v>
      </c>
      <c r="N262">
        <f t="shared" si="27"/>
        <v>5.5093883366279774</v>
      </c>
      <c r="O262">
        <f t="shared" si="28"/>
        <v>-0.6208499490571132</v>
      </c>
    </row>
    <row r="263" spans="5:15" ht="12.75">
      <c r="E263">
        <f t="shared" si="25"/>
        <v>248</v>
      </c>
      <c r="F263">
        <f t="shared" si="29"/>
        <v>0.15865525393145707</v>
      </c>
      <c r="G263">
        <f t="shared" si="30"/>
        <v>3.0969407977880232</v>
      </c>
      <c r="H263">
        <f t="shared" si="31"/>
        <v>0.5</v>
      </c>
      <c r="J263">
        <f t="shared" si="26"/>
        <v>0.13900701404579144</v>
      </c>
      <c r="L263">
        <f t="shared" si="32"/>
        <v>0.5373475384095864</v>
      </c>
      <c r="N263">
        <f t="shared" si="27"/>
        <v>5.5134287461649825</v>
      </c>
      <c r="O263">
        <f t="shared" si="28"/>
        <v>-0.6211102086869761</v>
      </c>
    </row>
    <row r="264" spans="5:15" ht="12.75">
      <c r="E264">
        <f aca="true" t="shared" si="33" ref="E264:E327">E263+1</f>
        <v>249</v>
      </c>
      <c r="F264">
        <f t="shared" si="29"/>
        <v>0.15865525393145707</v>
      </c>
      <c r="G264">
        <f t="shared" si="30"/>
        <v>3.109428462295233</v>
      </c>
      <c r="H264">
        <f t="shared" si="31"/>
        <v>0.5</v>
      </c>
      <c r="J264">
        <f aca="true" t="shared" si="34" ref="J264:J327">H264/(H264+G264)</f>
        <v>0.13852608667081057</v>
      </c>
      <c r="L264">
        <f t="shared" si="32"/>
        <v>0.53720871017286</v>
      </c>
      <c r="N264">
        <f aca="true" t="shared" si="35" ref="N264:N327">LN(E264)</f>
        <v>5.517452896464707</v>
      </c>
      <c r="O264">
        <f aca="true" t="shared" si="36" ref="O264:O327">LN(L264)</f>
        <v>-0.6213686004420507</v>
      </c>
    </row>
    <row r="265" spans="5:15" ht="12.75">
      <c r="E265">
        <f t="shared" si="33"/>
        <v>250</v>
      </c>
      <c r="F265">
        <f t="shared" si="29"/>
        <v>0.15865525393145707</v>
      </c>
      <c r="G265">
        <f t="shared" si="30"/>
        <v>3.121916126802443</v>
      </c>
      <c r="H265">
        <f t="shared" si="31"/>
        <v>0.5</v>
      </c>
      <c r="J265">
        <f t="shared" si="34"/>
        <v>0.1380484755845017</v>
      </c>
      <c r="L265">
        <f t="shared" si="32"/>
        <v>0.5370709102182017</v>
      </c>
      <c r="N265">
        <f t="shared" si="35"/>
        <v>5.521460917862246</v>
      </c>
      <c r="O265">
        <f t="shared" si="36"/>
        <v>-0.6216251443674838</v>
      </c>
    </row>
    <row r="266" spans="5:15" ht="12.75">
      <c r="E266">
        <f t="shared" si="33"/>
        <v>251</v>
      </c>
      <c r="F266">
        <f t="shared" si="29"/>
        <v>0.15865525393145707</v>
      </c>
      <c r="G266">
        <f t="shared" si="30"/>
        <v>3.1344037913096527</v>
      </c>
      <c r="H266">
        <f t="shared" si="31"/>
        <v>0.5</v>
      </c>
      <c r="J266">
        <f t="shared" si="34"/>
        <v>0.13757414660296335</v>
      </c>
      <c r="L266">
        <f t="shared" si="32"/>
        <v>0.5369341271632453</v>
      </c>
      <c r="N266">
        <f t="shared" si="35"/>
        <v>5.5254529391317835</v>
      </c>
      <c r="O266">
        <f t="shared" si="36"/>
        <v>-0.6218798602225035</v>
      </c>
    </row>
    <row r="267" spans="5:15" ht="12.75">
      <c r="E267">
        <f t="shared" si="33"/>
        <v>252</v>
      </c>
      <c r="F267">
        <f t="shared" si="29"/>
        <v>0.15865525393145707</v>
      </c>
      <c r="G267">
        <f t="shared" si="30"/>
        <v>3.1468914558168626</v>
      </c>
      <c r="H267">
        <f t="shared" si="31"/>
        <v>0.5</v>
      </c>
      <c r="J267">
        <f t="shared" si="34"/>
        <v>0.13710306601050337</v>
      </c>
      <c r="L267">
        <f t="shared" si="32"/>
        <v>0.5367983497929995</v>
      </c>
      <c r="N267">
        <f t="shared" si="35"/>
        <v>5.529429087511423</v>
      </c>
      <c r="O267">
        <f t="shared" si="36"/>
        <v>-0.6221327674855015</v>
      </c>
    </row>
    <row r="268" spans="5:15" ht="12.75">
      <c r="E268">
        <f t="shared" si="33"/>
        <v>253</v>
      </c>
      <c r="F268">
        <f t="shared" si="29"/>
        <v>0.15865525393145707</v>
      </c>
      <c r="G268">
        <f t="shared" si="30"/>
        <v>3.159379120324072</v>
      </c>
      <c r="H268">
        <f t="shared" si="31"/>
        <v>0.5</v>
      </c>
      <c r="J268">
        <f t="shared" si="34"/>
        <v>0.13663520055164996</v>
      </c>
      <c r="L268">
        <f t="shared" si="32"/>
        <v>0.5366635670567838</v>
      </c>
      <c r="N268">
        <f t="shared" si="35"/>
        <v>5.53338948872752</v>
      </c>
      <c r="O268">
        <f t="shared" si="36"/>
        <v>-0.6223838853590066</v>
      </c>
    </row>
    <row r="269" spans="5:15" ht="12.75">
      <c r="E269">
        <f t="shared" si="33"/>
        <v>254</v>
      </c>
      <c r="F269">
        <f t="shared" si="29"/>
        <v>0.15865525393145707</v>
      </c>
      <c r="G269">
        <f t="shared" si="30"/>
        <v>3.171866784831282</v>
      </c>
      <c r="H269">
        <f t="shared" si="31"/>
        <v>0.5</v>
      </c>
      <c r="J269">
        <f t="shared" si="34"/>
        <v>0.13617051742332598</v>
      </c>
      <c r="L269">
        <f t="shared" si="32"/>
        <v>0.5365297680652297</v>
      </c>
      <c r="N269">
        <f t="shared" si="35"/>
        <v>5.537334267018537</v>
      </c>
      <c r="O269">
        <f t="shared" si="36"/>
        <v>-0.6226332327745533</v>
      </c>
    </row>
    <row r="270" spans="5:15" ht="12.75">
      <c r="E270">
        <f t="shared" si="33"/>
        <v>255</v>
      </c>
      <c r="F270">
        <f aca="true" t="shared" si="37" ref="F270:F333">1-NORMDIST(lambda,0,1,TRUE)</f>
        <v>0.15865525393145707</v>
      </c>
      <c r="G270">
        <f aca="true" t="shared" si="38" ref="G270:G333">F270*E270*k</f>
        <v>3.1843544493384917</v>
      </c>
      <c r="H270">
        <f aca="true" t="shared" si="39" ref="H270:H333">1-NORMDIST(lambda,MeanS,SDS,TRUE)</f>
        <v>0.5</v>
      </c>
      <c r="J270">
        <f t="shared" si="34"/>
        <v>0.13570898426718217</v>
      </c>
      <c r="L270">
        <f aca="true" t="shared" si="40" ref="L270:L333">prop*(H270+G270)/(H270+2*G270)+(1-prop)*0.5</f>
        <v>0.5363969420873483</v>
      </c>
      <c r="N270">
        <f t="shared" si="35"/>
        <v>5.541263545158426</v>
      </c>
      <c r="O270">
        <f t="shared" si="36"/>
        <v>-0.6228808283974473</v>
      </c>
    </row>
    <row r="271" spans="5:15" ht="12.75">
      <c r="E271">
        <f t="shared" si="33"/>
        <v>256</v>
      </c>
      <c r="F271">
        <f t="shared" si="37"/>
        <v>0.15865525393145707</v>
      </c>
      <c r="G271">
        <f t="shared" si="38"/>
        <v>3.1968421138457015</v>
      </c>
      <c r="H271">
        <f t="shared" si="39"/>
        <v>0.5</v>
      </c>
      <c r="J271">
        <f t="shared" si="34"/>
        <v>0.13525056916208594</v>
      </c>
      <c r="L271">
        <f t="shared" si="40"/>
        <v>0.5362650785476609</v>
      </c>
      <c r="N271">
        <f t="shared" si="35"/>
        <v>5.545177444479562</v>
      </c>
      <c r="O271">
        <f t="shared" si="36"/>
        <v>-0.6231266906314314</v>
      </c>
    </row>
    <row r="272" spans="5:15" ht="12.75">
      <c r="E272">
        <f t="shared" si="33"/>
        <v>257</v>
      </c>
      <c r="F272">
        <f t="shared" si="37"/>
        <v>0.15865525393145707</v>
      </c>
      <c r="G272">
        <f t="shared" si="38"/>
        <v>3.209329778352911</v>
      </c>
      <c r="H272">
        <f t="shared" si="39"/>
        <v>0.5</v>
      </c>
      <c r="J272">
        <f t="shared" si="34"/>
        <v>0.1347952406167617</v>
      </c>
      <c r="L272">
        <f t="shared" si="40"/>
        <v>0.5361341670233927</v>
      </c>
      <c r="N272">
        <f t="shared" si="35"/>
        <v>5.54907608489522</v>
      </c>
      <c r="O272">
        <f t="shared" si="36"/>
        <v>-0.6233708376232523</v>
      </c>
    </row>
    <row r="273" spans="5:15" ht="12.75">
      <c r="E273">
        <f t="shared" si="33"/>
        <v>258</v>
      </c>
      <c r="F273">
        <f t="shared" si="37"/>
        <v>0.15865525393145707</v>
      </c>
      <c r="G273">
        <f t="shared" si="38"/>
        <v>3.2218174428601207</v>
      </c>
      <c r="H273">
        <f t="shared" si="39"/>
        <v>0.5</v>
      </c>
      <c r="J273">
        <f t="shared" si="34"/>
        <v>0.13434296756257955</v>
      </c>
      <c r="L273">
        <f t="shared" si="40"/>
        <v>0.5360041972417259</v>
      </c>
      <c r="N273">
        <f t="shared" si="35"/>
        <v>5.552959584921617</v>
      </c>
      <c r="O273">
        <f t="shared" si="36"/>
        <v>-0.6236132872671329</v>
      </c>
    </row>
    <row r="274" spans="5:15" ht="12.75">
      <c r="E274">
        <f t="shared" si="33"/>
        <v>259</v>
      </c>
      <c r="F274">
        <f t="shared" si="37"/>
        <v>0.15865525393145707</v>
      </c>
      <c r="G274">
        <f t="shared" si="38"/>
        <v>3.2343051073673306</v>
      </c>
      <c r="H274">
        <f t="shared" si="39"/>
        <v>0.5</v>
      </c>
      <c r="J274">
        <f t="shared" si="34"/>
        <v>0.1338937193464885</v>
      </c>
      <c r="L274">
        <f t="shared" si="40"/>
        <v>0.5358751590771129</v>
      </c>
      <c r="N274">
        <f t="shared" si="35"/>
        <v>5.556828061699537</v>
      </c>
      <c r="O274">
        <f t="shared" si="36"/>
        <v>-0.6238540572091523</v>
      </c>
    </row>
    <row r="275" spans="5:15" ht="12.75">
      <c r="E275">
        <f t="shared" si="33"/>
        <v>260</v>
      </c>
      <c r="F275">
        <f t="shared" si="37"/>
        <v>0.15865525393145707</v>
      </c>
      <c r="G275">
        <f t="shared" si="38"/>
        <v>3.2467927718745404</v>
      </c>
      <c r="H275">
        <f t="shared" si="39"/>
        <v>0.5</v>
      </c>
      <c r="J275">
        <f t="shared" si="34"/>
        <v>0.1334474657240911</v>
      </c>
      <c r="L275">
        <f t="shared" si="40"/>
        <v>0.5357470425486469</v>
      </c>
      <c r="N275">
        <f t="shared" si="35"/>
        <v>5.560681631015528</v>
      </c>
      <c r="O275">
        <f t="shared" si="36"/>
        <v>-0.6240931648515323</v>
      </c>
    </row>
    <row r="276" spans="5:15" ht="12.75">
      <c r="E276">
        <f t="shared" si="33"/>
        <v>261</v>
      </c>
      <c r="F276">
        <f t="shared" si="37"/>
        <v>0.15865525393145707</v>
      </c>
      <c r="G276">
        <f t="shared" si="38"/>
        <v>3.2592804363817502</v>
      </c>
      <c r="H276">
        <f t="shared" si="39"/>
        <v>0.5</v>
      </c>
      <c r="J276">
        <f t="shared" si="34"/>
        <v>0.133004176852856</v>
      </c>
      <c r="L276">
        <f t="shared" si="40"/>
        <v>0.5356198378174876</v>
      </c>
      <c r="N276">
        <f t="shared" si="35"/>
        <v>5.564520407322694</v>
      </c>
      <c r="O276">
        <f t="shared" si="36"/>
        <v>-0.6243306273568389</v>
      </c>
    </row>
    <row r="277" spans="5:15" ht="12.75">
      <c r="E277">
        <f t="shared" si="33"/>
        <v>262</v>
      </c>
      <c r="F277">
        <f t="shared" si="37"/>
        <v>0.15865525393145707</v>
      </c>
      <c r="G277">
        <f t="shared" si="38"/>
        <v>3.2717681008889596</v>
      </c>
      <c r="H277">
        <f t="shared" si="39"/>
        <v>0.5</v>
      </c>
      <c r="J277">
        <f t="shared" si="34"/>
        <v>0.13256382328546554</v>
      </c>
      <c r="L277">
        <f t="shared" si="40"/>
        <v>0.5354935351843433</v>
      </c>
      <c r="N277">
        <f t="shared" si="35"/>
        <v>5.568344503761097</v>
      </c>
      <c r="O277">
        <f t="shared" si="36"/>
        <v>-0.6245664616520931</v>
      </c>
    </row>
    <row r="278" spans="5:15" ht="12.75">
      <c r="E278">
        <f t="shared" si="33"/>
        <v>263</v>
      </c>
      <c r="F278">
        <f t="shared" si="37"/>
        <v>0.15865525393145707</v>
      </c>
      <c r="G278">
        <f t="shared" si="38"/>
        <v>3.2842557653961695</v>
      </c>
      <c r="H278">
        <f t="shared" si="39"/>
        <v>0.5</v>
      </c>
      <c r="J278">
        <f t="shared" si="34"/>
        <v>0.13212637596329474</v>
      </c>
      <c r="L278">
        <f t="shared" si="40"/>
        <v>0.5353681250870049</v>
      </c>
      <c r="N278">
        <f t="shared" si="35"/>
        <v>5.572154032177765</v>
      </c>
      <c r="O278">
        <f t="shared" si="36"/>
        <v>-0.6248006844328021</v>
      </c>
    </row>
    <row r="279" spans="5:15" ht="12.75">
      <c r="E279">
        <f t="shared" si="33"/>
        <v>264</v>
      </c>
      <c r="F279">
        <f t="shared" si="37"/>
        <v>0.15865525393145707</v>
      </c>
      <c r="G279">
        <f t="shared" si="38"/>
        <v>3.2967434299033793</v>
      </c>
      <c r="H279">
        <f t="shared" si="39"/>
        <v>0.5</v>
      </c>
      <c r="J279">
        <f t="shared" si="34"/>
        <v>0.13169180621001936</v>
      </c>
      <c r="L279">
        <f t="shared" si="40"/>
        <v>0.5352435980979332</v>
      </c>
      <c r="N279">
        <f t="shared" si="35"/>
        <v>5.575949103146316</v>
      </c>
      <c r="O279">
        <f t="shared" si="36"/>
        <v>-0.6250333121669032</v>
      </c>
    </row>
    <row r="280" spans="5:15" ht="12.75">
      <c r="E280">
        <f t="shared" si="33"/>
        <v>265</v>
      </c>
      <c r="F280">
        <f t="shared" si="37"/>
        <v>0.15865525393145707</v>
      </c>
      <c r="G280">
        <f t="shared" si="38"/>
        <v>3.309231094410589</v>
      </c>
      <c r="H280">
        <f t="shared" si="39"/>
        <v>0.5</v>
      </c>
      <c r="J280">
        <f t="shared" si="34"/>
        <v>0.13126008572534928</v>
      </c>
      <c r="L280">
        <f t="shared" si="40"/>
        <v>0.5351199449218962</v>
      </c>
      <c r="N280">
        <f t="shared" si="35"/>
        <v>5.579729825986222</v>
      </c>
      <c r="O280">
        <f t="shared" si="36"/>
        <v>-0.6252643610986302</v>
      </c>
    </row>
    <row r="281" spans="5:15" ht="12.75">
      <c r="E281">
        <f t="shared" si="33"/>
        <v>266</v>
      </c>
      <c r="F281">
        <f t="shared" si="37"/>
        <v>0.15865525393145707</v>
      </c>
      <c r="G281">
        <f t="shared" si="38"/>
        <v>3.321718758917799</v>
      </c>
      <c r="H281">
        <f t="shared" si="39"/>
        <v>0.5</v>
      </c>
      <c r="J281">
        <f t="shared" si="34"/>
        <v>0.13083118657888515</v>
      </c>
      <c r="L281">
        <f t="shared" si="40"/>
        <v>0.5349971563936556</v>
      </c>
      <c r="N281">
        <f t="shared" si="35"/>
        <v>5.583496308781699</v>
      </c>
      <c r="O281">
        <f t="shared" si="36"/>
        <v>-0.6254938472523015</v>
      </c>
    </row>
    <row r="282" spans="5:15" ht="12.75">
      <c r="E282">
        <f t="shared" si="33"/>
        <v>267</v>
      </c>
      <c r="F282">
        <f t="shared" si="37"/>
        <v>0.15865525393145707</v>
      </c>
      <c r="G282">
        <f t="shared" si="38"/>
        <v>3.3342064234250093</v>
      </c>
      <c r="H282">
        <f t="shared" si="39"/>
        <v>0.5</v>
      </c>
      <c r="J282">
        <f t="shared" si="34"/>
        <v>0.13040508120409475</v>
      </c>
      <c r="L282">
        <f t="shared" si="40"/>
        <v>0.5348752234757037</v>
      </c>
      <c r="N282">
        <f t="shared" si="35"/>
        <v>5.58724865840025</v>
      </c>
      <c r="O282">
        <f t="shared" si="36"/>
        <v>-0.6257217864360287</v>
      </c>
    </row>
    <row r="283" spans="5:15" ht="12.75">
      <c r="E283">
        <f t="shared" si="33"/>
        <v>268</v>
      </c>
      <c r="F283">
        <f t="shared" si="37"/>
        <v>0.15865525393145707</v>
      </c>
      <c r="G283">
        <f t="shared" si="38"/>
        <v>3.3466940879322187</v>
      </c>
      <c r="H283">
        <f t="shared" si="39"/>
        <v>0.5</v>
      </c>
      <c r="J283">
        <f t="shared" si="34"/>
        <v>0.12998174239240684</v>
      </c>
      <c r="L283">
        <f t="shared" si="40"/>
        <v>0.5347541372560445</v>
      </c>
      <c r="N283">
        <f t="shared" si="35"/>
        <v>5.5909869805108565</v>
      </c>
      <c r="O283">
        <f t="shared" si="36"/>
        <v>-0.6259481942453538</v>
      </c>
    </row>
    <row r="284" spans="5:15" ht="12.75">
      <c r="E284">
        <f t="shared" si="33"/>
        <v>269</v>
      </c>
      <c r="F284">
        <f t="shared" si="37"/>
        <v>0.15865525393145707</v>
      </c>
      <c r="G284">
        <f t="shared" si="38"/>
        <v>3.3591817524394285</v>
      </c>
      <c r="H284">
        <f t="shared" si="39"/>
        <v>0.5</v>
      </c>
      <c r="J284">
        <f t="shared" si="34"/>
        <v>0.12956114328741963</v>
      </c>
      <c r="L284">
        <f t="shared" si="40"/>
        <v>0.534633888946023</v>
      </c>
      <c r="N284">
        <f t="shared" si="35"/>
        <v>5.594711379601839</v>
      </c>
      <c r="O284">
        <f t="shared" si="36"/>
        <v>-0.6261730860668103</v>
      </c>
    </row>
    <row r="285" spans="5:15" ht="12.75">
      <c r="E285">
        <f t="shared" si="33"/>
        <v>270</v>
      </c>
      <c r="F285">
        <f t="shared" si="37"/>
        <v>0.15865525393145707</v>
      </c>
      <c r="G285">
        <f t="shared" si="38"/>
        <v>3.3716694169466384</v>
      </c>
      <c r="H285">
        <f t="shared" si="39"/>
        <v>0.5</v>
      </c>
      <c r="J285">
        <f t="shared" si="34"/>
        <v>0.12914325737922147</v>
      </c>
      <c r="L285">
        <f t="shared" si="40"/>
        <v>0.5345144698781992</v>
      </c>
      <c r="N285">
        <f t="shared" si="35"/>
        <v>5.598421958998375</v>
      </c>
      <c r="O285">
        <f t="shared" si="36"/>
        <v>-0.6263964770814153</v>
      </c>
    </row>
    <row r="286" spans="5:15" ht="12.75">
      <c r="E286">
        <f t="shared" si="33"/>
        <v>271</v>
      </c>
      <c r="F286">
        <f t="shared" si="37"/>
        <v>0.15865525393145707</v>
      </c>
      <c r="G286">
        <f t="shared" si="38"/>
        <v>3.384157081453848</v>
      </c>
      <c r="H286">
        <f t="shared" si="39"/>
        <v>0.5</v>
      </c>
      <c r="J286">
        <f t="shared" si="34"/>
        <v>0.1287280584988208</v>
      </c>
      <c r="L286">
        <f t="shared" si="40"/>
        <v>0.5343958715042646</v>
      </c>
      <c r="N286">
        <f t="shared" si="35"/>
        <v>5.602118820879701</v>
      </c>
      <c r="O286">
        <f t="shared" si="36"/>
        <v>-0.6266183822680895</v>
      </c>
    </row>
    <row r="287" spans="5:15" ht="12.75">
      <c r="E287">
        <f t="shared" si="33"/>
        <v>272</v>
      </c>
      <c r="F287">
        <f t="shared" si="37"/>
        <v>0.15865525393145707</v>
      </c>
      <c r="G287">
        <f t="shared" si="38"/>
        <v>3.396644745961058</v>
      </c>
      <c r="H287">
        <f t="shared" si="39"/>
        <v>0.5</v>
      </c>
      <c r="J287">
        <f t="shared" si="34"/>
        <v>0.12831552081268352</v>
      </c>
      <c r="L287">
        <f t="shared" si="40"/>
        <v>0.5342780853930033</v>
      </c>
      <c r="N287">
        <f t="shared" si="35"/>
        <v>5.605802066295998</v>
      </c>
      <c r="O287">
        <f t="shared" si="36"/>
        <v>-0.6268388164070111</v>
      </c>
    </row>
    <row r="288" spans="5:15" ht="12.75">
      <c r="E288">
        <f t="shared" si="33"/>
        <v>273</v>
      </c>
      <c r="F288">
        <f t="shared" si="37"/>
        <v>0.15865525393145707</v>
      </c>
      <c r="G288">
        <f t="shared" si="38"/>
        <v>3.4091324104682674</v>
      </c>
      <c r="H288">
        <f t="shared" si="39"/>
        <v>0.5</v>
      </c>
      <c r="J288">
        <f t="shared" si="34"/>
        <v>0.12790561881737486</v>
      </c>
      <c r="L288">
        <f t="shared" si="40"/>
        <v>0.5341611032282932</v>
      </c>
      <c r="N288">
        <f t="shared" si="35"/>
        <v>5.60947179518496</v>
      </c>
      <c r="O288">
        <f t="shared" si="36"/>
        <v>-0.627057794082902</v>
      </c>
    </row>
    <row r="289" spans="5:15" ht="12.75">
      <c r="E289">
        <f t="shared" si="33"/>
        <v>274</v>
      </c>
      <c r="F289">
        <f t="shared" si="37"/>
        <v>0.15865525393145707</v>
      </c>
      <c r="G289">
        <f t="shared" si="38"/>
        <v>3.4216200749754773</v>
      </c>
      <c r="H289">
        <f t="shared" si="39"/>
        <v>0.5</v>
      </c>
      <c r="J289">
        <f t="shared" si="34"/>
        <v>0.1274983273343037</v>
      </c>
      <c r="L289">
        <f t="shared" si="40"/>
        <v>0.5340449168071495</v>
      </c>
      <c r="N289">
        <f t="shared" si="35"/>
        <v>5.6131281063880705</v>
      </c>
      <c r="O289">
        <f t="shared" si="36"/>
        <v>-0.6272753296882491</v>
      </c>
    </row>
    <row r="290" spans="5:15" ht="12.75">
      <c r="E290">
        <f t="shared" si="33"/>
        <v>275</v>
      </c>
      <c r="F290">
        <f t="shared" si="37"/>
        <v>0.15865525393145707</v>
      </c>
      <c r="G290">
        <f t="shared" si="38"/>
        <v>3.434107739482687</v>
      </c>
      <c r="H290">
        <f t="shared" si="39"/>
        <v>0.5</v>
      </c>
      <c r="J290">
        <f t="shared" si="34"/>
        <v>0.12709362150456693</v>
      </c>
      <c r="L290">
        <f t="shared" si="40"/>
        <v>0.5339295180378064</v>
      </c>
      <c r="N290">
        <f t="shared" si="35"/>
        <v>5.616771097666572</v>
      </c>
      <c r="O290">
        <f t="shared" si="36"/>
        <v>-0.6274914374264627</v>
      </c>
    </row>
    <row r="291" spans="5:15" ht="12.75">
      <c r="E291">
        <f t="shared" si="33"/>
        <v>276</v>
      </c>
      <c r="F291">
        <f t="shared" si="37"/>
        <v>0.15865525393145707</v>
      </c>
      <c r="G291">
        <f t="shared" si="38"/>
        <v>3.446595403989897</v>
      </c>
      <c r="H291">
        <f t="shared" si="39"/>
        <v>0.5</v>
      </c>
      <c r="J291">
        <f t="shared" si="34"/>
        <v>0.12669147678389178</v>
      </c>
      <c r="L291">
        <f t="shared" si="40"/>
        <v>0.5338148989378394</v>
      </c>
      <c r="N291">
        <f t="shared" si="35"/>
        <v>5.62040086571715</v>
      </c>
      <c r="O291">
        <f t="shared" si="36"/>
        <v>-0.627706131314972</v>
      </c>
    </row>
    <row r="292" spans="5:15" ht="12.75">
      <c r="E292">
        <f t="shared" si="33"/>
        <v>277</v>
      </c>
      <c r="F292">
        <f t="shared" si="37"/>
        <v>0.15865525393145707</v>
      </c>
      <c r="G292">
        <f t="shared" si="38"/>
        <v>3.4590830684971063</v>
      </c>
      <c r="H292">
        <f t="shared" si="39"/>
        <v>0.5</v>
      </c>
      <c r="J292">
        <f t="shared" si="34"/>
        <v>0.1262918689376738</v>
      </c>
      <c r="L292">
        <f t="shared" si="40"/>
        <v>0.5337010516323241</v>
      </c>
      <c r="N292">
        <f t="shared" si="35"/>
        <v>5.6240175061873385</v>
      </c>
      <c r="O292">
        <f t="shared" si="36"/>
        <v>-0.62791942518826</v>
      </c>
    </row>
    <row r="293" spans="5:15" ht="12.75">
      <c r="E293">
        <f t="shared" si="33"/>
        <v>278</v>
      </c>
      <c r="F293">
        <f t="shared" si="37"/>
        <v>0.15865525393145707</v>
      </c>
      <c r="G293">
        <f t="shared" si="38"/>
        <v>3.471570733004316</v>
      </c>
      <c r="H293">
        <f t="shared" si="39"/>
        <v>0.5</v>
      </c>
      <c r="J293">
        <f t="shared" si="34"/>
        <v>0.12589477403610846</v>
      </c>
      <c r="L293">
        <f t="shared" si="40"/>
        <v>0.5335879683520327</v>
      </c>
      <c r="N293">
        <f t="shared" si="35"/>
        <v>5.627621113690637</v>
      </c>
      <c r="O293">
        <f t="shared" si="36"/>
        <v>-0.6281313327008403</v>
      </c>
    </row>
    <row r="294" spans="5:15" ht="12.75">
      <c r="E294">
        <f t="shared" si="33"/>
        <v>279</v>
      </c>
      <c r="F294">
        <f t="shared" si="37"/>
        <v>0.15865525393145707</v>
      </c>
      <c r="G294">
        <f t="shared" si="38"/>
        <v>3.484058397511526</v>
      </c>
      <c r="H294">
        <f t="shared" si="39"/>
        <v>0.5</v>
      </c>
      <c r="J294">
        <f t="shared" si="34"/>
        <v>0.12550016844941428</v>
      </c>
      <c r="L294">
        <f t="shared" si="40"/>
        <v>0.5334756414316667</v>
      </c>
      <c r="N294">
        <f t="shared" si="35"/>
        <v>5.631211781821365</v>
      </c>
      <c r="O294">
        <f t="shared" si="36"/>
        <v>-0.6283418673301745</v>
      </c>
    </row>
    <row r="295" spans="5:15" ht="12.75">
      <c r="E295">
        <f t="shared" si="33"/>
        <v>280</v>
      </c>
      <c r="F295">
        <f t="shared" si="37"/>
        <v>0.15865525393145707</v>
      </c>
      <c r="G295">
        <f t="shared" si="38"/>
        <v>3.496546062018736</v>
      </c>
      <c r="H295">
        <f t="shared" si="39"/>
        <v>0.5</v>
      </c>
      <c r="J295">
        <f t="shared" si="34"/>
        <v>0.12510802884314562</v>
      </c>
      <c r="L295">
        <f t="shared" si="40"/>
        <v>0.5333640633081251</v>
      </c>
      <c r="N295">
        <f t="shared" si="35"/>
        <v>5.634789603169249</v>
      </c>
      <c r="O295">
        <f t="shared" si="36"/>
        <v>-0.6285510423795332</v>
      </c>
    </row>
    <row r="296" spans="5:15" ht="12.75">
      <c r="E296">
        <f t="shared" si="33"/>
        <v>281</v>
      </c>
      <c r="F296">
        <f t="shared" si="37"/>
        <v>0.15865525393145707</v>
      </c>
      <c r="G296">
        <f t="shared" si="38"/>
        <v>3.5090337265259457</v>
      </c>
      <c r="H296">
        <f t="shared" si="39"/>
        <v>0.5</v>
      </c>
      <c r="J296">
        <f t="shared" si="34"/>
        <v>0.12471833217359293</v>
      </c>
      <c r="L296">
        <f t="shared" si="40"/>
        <v>0.5332532265188064</v>
      </c>
      <c r="N296">
        <f t="shared" si="35"/>
        <v>5.638354669333745</v>
      </c>
      <c r="O296">
        <f t="shared" si="36"/>
        <v>-0.6287588709808035</v>
      </c>
    </row>
    <row r="297" spans="5:15" ht="12.75">
      <c r="E297">
        <f t="shared" si="33"/>
        <v>282</v>
      </c>
      <c r="F297">
        <f t="shared" si="37"/>
        <v>0.15865525393145707</v>
      </c>
      <c r="G297">
        <f t="shared" si="38"/>
        <v>3.521521391033155</v>
      </c>
      <c r="H297">
        <f t="shared" si="39"/>
        <v>0.5</v>
      </c>
      <c r="J297">
        <f t="shared" si="34"/>
        <v>0.12433105568326885</v>
      </c>
      <c r="L297">
        <f t="shared" si="40"/>
        <v>0.5331431236999449</v>
      </c>
      <c r="N297">
        <f t="shared" si="35"/>
        <v>5.641907070938114</v>
      </c>
      <c r="O297">
        <f t="shared" si="36"/>
        <v>-0.6289653660972396</v>
      </c>
    </row>
    <row r="298" spans="5:15" ht="12.75">
      <c r="E298">
        <f t="shared" si="33"/>
        <v>283</v>
      </c>
      <c r="F298">
        <f t="shared" si="37"/>
        <v>0.15865525393145707</v>
      </c>
      <c r="G298">
        <f t="shared" si="38"/>
        <v>3.534009055540365</v>
      </c>
      <c r="H298">
        <f t="shared" si="39"/>
        <v>0.5</v>
      </c>
      <c r="J298">
        <f t="shared" si="34"/>
        <v>0.12394617689647797</v>
      </c>
      <c r="L298">
        <f t="shared" si="40"/>
        <v>0.5330337475849802</v>
      </c>
      <c r="N298">
        <f t="shared" si="35"/>
        <v>5.645446897643238</v>
      </c>
      <c r="O298">
        <f t="shared" si="36"/>
        <v>-0.6291705405261625</v>
      </c>
    </row>
    <row r="299" spans="5:15" ht="12.75">
      <c r="E299">
        <f t="shared" si="33"/>
        <v>284</v>
      </c>
      <c r="F299">
        <f t="shared" si="37"/>
        <v>0.15865525393145707</v>
      </c>
      <c r="G299">
        <f t="shared" si="38"/>
        <v>3.5464967200475748</v>
      </c>
      <c r="H299">
        <f t="shared" si="39"/>
        <v>0.5</v>
      </c>
      <c r="J299">
        <f t="shared" si="34"/>
        <v>0.12356367361496873</v>
      </c>
      <c r="L299">
        <f t="shared" si="40"/>
        <v>0.5329250910029585</v>
      </c>
      <c r="N299">
        <f t="shared" si="35"/>
        <v>5.648974238161206</v>
      </c>
      <c r="O299">
        <f t="shared" si="36"/>
        <v>-0.6293744069016072</v>
      </c>
    </row>
    <row r="300" spans="5:15" ht="12.75">
      <c r="E300">
        <f t="shared" si="33"/>
        <v>285</v>
      </c>
      <c r="F300">
        <f t="shared" si="37"/>
        <v>0.15865525393145707</v>
      </c>
      <c r="G300">
        <f t="shared" si="38"/>
        <v>3.5589843845547846</v>
      </c>
      <c r="H300">
        <f t="shared" si="39"/>
        <v>0.5</v>
      </c>
      <c r="J300">
        <f t="shared" si="34"/>
        <v>0.1231835239136657</v>
      </c>
      <c r="L300">
        <f t="shared" si="40"/>
        <v>0.5328171468769649</v>
      </c>
      <c r="N300">
        <f t="shared" si="35"/>
        <v>5.652489180268651</v>
      </c>
      <c r="O300">
        <f t="shared" si="36"/>
        <v>-0.6295769776969196</v>
      </c>
    </row>
    <row r="301" spans="5:15" ht="12.75">
      <c r="E301">
        <f t="shared" si="33"/>
        <v>286</v>
      </c>
      <c r="F301">
        <f t="shared" si="37"/>
        <v>0.15865525393145707</v>
      </c>
      <c r="G301">
        <f t="shared" si="38"/>
        <v>3.5714720490619944</v>
      </c>
      <c r="H301">
        <f t="shared" si="39"/>
        <v>0.5</v>
      </c>
      <c r="J301">
        <f t="shared" si="34"/>
        <v>0.12280570613648016</v>
      </c>
      <c r="L301">
        <f t="shared" si="40"/>
        <v>0.5327099082225871</v>
      </c>
      <c r="N301">
        <f t="shared" si="35"/>
        <v>5.655991810819852</v>
      </c>
      <c r="O301">
        <f t="shared" si="36"/>
        <v>-0.629778265227305</v>
      </c>
    </row>
    <row r="302" spans="5:15" ht="12.75">
      <c r="E302">
        <f t="shared" si="33"/>
        <v>287</v>
      </c>
      <c r="F302">
        <f t="shared" si="37"/>
        <v>0.15865525393145707</v>
      </c>
      <c r="G302">
        <f t="shared" si="38"/>
        <v>3.583959713569204</v>
      </c>
      <c r="H302">
        <f t="shared" si="39"/>
        <v>0.5</v>
      </c>
      <c r="J302">
        <f t="shared" si="34"/>
        <v>0.12243019889219761</v>
      </c>
      <c r="L302">
        <f t="shared" si="40"/>
        <v>0.5326033681464096</v>
      </c>
      <c r="N302">
        <f t="shared" si="35"/>
        <v>5.659482215759621</v>
      </c>
      <c r="O302">
        <f t="shared" si="36"/>
        <v>-0.6299782816523246</v>
      </c>
    </row>
    <row r="303" spans="5:15" ht="12.75">
      <c r="E303">
        <f t="shared" si="33"/>
        <v>288</v>
      </c>
      <c r="F303">
        <f t="shared" si="37"/>
        <v>0.15865525393145707</v>
      </c>
      <c r="G303">
        <f t="shared" si="38"/>
        <v>3.596447378076414</v>
      </c>
      <c r="H303">
        <f t="shared" si="39"/>
        <v>0.5</v>
      </c>
      <c r="J303">
        <f t="shared" si="34"/>
        <v>0.1220569810504406</v>
      </c>
      <c r="L303">
        <f t="shared" si="40"/>
        <v>0.5324975198445355</v>
      </c>
      <c r="N303">
        <f t="shared" si="35"/>
        <v>5.662960480135946</v>
      </c>
      <c r="O303">
        <f t="shared" si="36"/>
        <v>-0.6301770389783508</v>
      </c>
    </row>
    <row r="304" spans="5:15" ht="12.75">
      <c r="E304">
        <f t="shared" si="33"/>
        <v>289</v>
      </c>
      <c r="F304">
        <f t="shared" si="37"/>
        <v>0.15865525393145707</v>
      </c>
      <c r="G304">
        <f t="shared" si="38"/>
        <v>3.608935042583624</v>
      </c>
      <c r="H304">
        <f t="shared" si="39"/>
        <v>0.5</v>
      </c>
      <c r="J304">
        <f t="shared" si="34"/>
        <v>0.1216860317377052</v>
      </c>
      <c r="L304">
        <f t="shared" si="40"/>
        <v>0.532392356601139</v>
      </c>
      <c r="N304">
        <f t="shared" si="35"/>
        <v>5.666426688112432</v>
      </c>
      <c r="O304">
        <f t="shared" si="36"/>
        <v>-0.6303745490609696</v>
      </c>
    </row>
    <row r="305" spans="5:15" ht="12.75">
      <c r="E305">
        <f t="shared" si="33"/>
        <v>290</v>
      </c>
      <c r="F305">
        <f t="shared" si="37"/>
        <v>0.15865525393145707</v>
      </c>
      <c r="G305">
        <f t="shared" si="38"/>
        <v>3.621422707090834</v>
      </c>
      <c r="H305">
        <f t="shared" si="39"/>
        <v>0.5</v>
      </c>
      <c r="J305">
        <f t="shared" si="34"/>
        <v>0.12131733033346931</v>
      </c>
      <c r="L305">
        <f t="shared" si="40"/>
        <v>0.5322878717870441</v>
      </c>
      <c r="N305">
        <f t="shared" si="35"/>
        <v>5.66988092298052</v>
      </c>
      <c r="O305">
        <f t="shared" si="36"/>
        <v>-0.6305708236073441</v>
      </c>
    </row>
    <row r="306" spans="5:15" ht="12.75">
      <c r="E306">
        <f t="shared" si="33"/>
        <v>291</v>
      </c>
      <c r="F306">
        <f t="shared" si="37"/>
        <v>0.15865525393145707</v>
      </c>
      <c r="G306">
        <f t="shared" si="38"/>
        <v>3.6339103715980436</v>
      </c>
      <c r="H306">
        <f t="shared" si="39"/>
        <v>0.5</v>
      </c>
      <c r="J306">
        <f t="shared" si="34"/>
        <v>0.12095085646637165</v>
      </c>
      <c r="L306">
        <f t="shared" si="40"/>
        <v>0.5321840588583325</v>
      </c>
      <c r="N306">
        <f t="shared" si="35"/>
        <v>5.673323267171493</v>
      </c>
      <c r="O306">
        <f t="shared" si="36"/>
        <v>-0.6307658741785277</v>
      </c>
    </row>
    <row r="307" spans="5:15" ht="12.75">
      <c r="E307">
        <f t="shared" si="33"/>
        <v>292</v>
      </c>
      <c r="F307">
        <f t="shared" si="37"/>
        <v>0.15865525393145707</v>
      </c>
      <c r="G307">
        <f t="shared" si="38"/>
        <v>3.6463980361052535</v>
      </c>
      <c r="H307">
        <f t="shared" si="39"/>
        <v>0.5</v>
      </c>
      <c r="J307">
        <f t="shared" si="34"/>
        <v>0.12058659001045982</v>
      </c>
      <c r="L307">
        <f t="shared" si="40"/>
        <v>0.5320809113549773</v>
      </c>
      <c r="N307">
        <f t="shared" si="35"/>
        <v>5.676753802268282</v>
      </c>
      <c r="O307">
        <f t="shared" si="36"/>
        <v>-0.630959712191739</v>
      </c>
    </row>
    <row r="308" spans="5:15" ht="12.75">
      <c r="E308">
        <f t="shared" si="33"/>
        <v>293</v>
      </c>
      <c r="F308">
        <f t="shared" si="37"/>
        <v>0.15865525393145707</v>
      </c>
      <c r="G308">
        <f t="shared" si="38"/>
        <v>3.658885700612463</v>
      </c>
      <c r="H308">
        <f t="shared" si="39"/>
        <v>0.5</v>
      </c>
      <c r="J308">
        <f t="shared" si="34"/>
        <v>0.12022451108150603</v>
      </c>
      <c r="L308">
        <f t="shared" si="40"/>
        <v>0.5319784228995016</v>
      </c>
      <c r="N308">
        <f t="shared" si="35"/>
        <v>5.680172609017068</v>
      </c>
      <c r="O308">
        <f t="shared" si="36"/>
        <v>-0.6311523489225928</v>
      </c>
    </row>
    <row r="309" spans="5:15" ht="12.75">
      <c r="E309">
        <f t="shared" si="33"/>
        <v>294</v>
      </c>
      <c r="F309">
        <f t="shared" si="37"/>
        <v>0.15865525393145707</v>
      </c>
      <c r="G309">
        <f t="shared" si="38"/>
        <v>3.6713733651196727</v>
      </c>
      <c r="H309">
        <f t="shared" si="39"/>
        <v>0.5</v>
      </c>
      <c r="J309">
        <f t="shared" si="34"/>
        <v>0.11986460003338865</v>
      </c>
      <c r="L309">
        <f t="shared" si="40"/>
        <v>0.5318765871956661</v>
      </c>
      <c r="N309">
        <f t="shared" si="35"/>
        <v>5.683579767338681</v>
      </c>
      <c r="O309">
        <f t="shared" si="36"/>
        <v>-0.6313437955072874</v>
      </c>
    </row>
    <row r="310" spans="5:15" ht="12.75">
      <c r="E310">
        <f t="shared" si="33"/>
        <v>295</v>
      </c>
      <c r="F310">
        <f t="shared" si="37"/>
        <v>0.15865525393145707</v>
      </c>
      <c r="G310">
        <f t="shared" si="38"/>
        <v>3.6838610296268826</v>
      </c>
      <c r="H310">
        <f t="shared" si="39"/>
        <v>0.5</v>
      </c>
      <c r="J310">
        <f t="shared" si="34"/>
        <v>0.119506837454539</v>
      </c>
      <c r="L310">
        <f t="shared" si="40"/>
        <v>0.5317753980271784</v>
      </c>
      <c r="N310">
        <f t="shared" si="35"/>
        <v>5.68697535633982</v>
      </c>
      <c r="O310">
        <f t="shared" si="36"/>
        <v>-0.6315340629447552</v>
      </c>
    </row>
    <row r="311" spans="5:15" ht="12.75">
      <c r="E311">
        <f t="shared" si="33"/>
        <v>296</v>
      </c>
      <c r="F311">
        <f t="shared" si="37"/>
        <v>0.15865525393145707</v>
      </c>
      <c r="G311">
        <f t="shared" si="38"/>
        <v>3.6963486941340924</v>
      </c>
      <c r="H311">
        <f t="shared" si="39"/>
        <v>0.5</v>
      </c>
      <c r="J311">
        <f t="shared" si="34"/>
        <v>0.11915120416445132</v>
      </c>
      <c r="L311">
        <f t="shared" si="40"/>
        <v>0.5316748492564284</v>
      </c>
      <c r="N311">
        <f t="shared" si="35"/>
        <v>5.69035945432406</v>
      </c>
      <c r="O311">
        <f t="shared" si="36"/>
        <v>-0.6317231620987711</v>
      </c>
    </row>
    <row r="312" spans="5:15" ht="12.75">
      <c r="E312">
        <f t="shared" si="33"/>
        <v>297</v>
      </c>
      <c r="F312">
        <f t="shared" si="37"/>
        <v>0.15865525393145707</v>
      </c>
      <c r="G312">
        <f t="shared" si="38"/>
        <v>3.708836358641302</v>
      </c>
      <c r="H312">
        <f t="shared" si="39"/>
        <v>0.5</v>
      </c>
      <c r="J312">
        <f t="shared" si="34"/>
        <v>0.11879768121025505</v>
      </c>
      <c r="L312">
        <f t="shared" si="40"/>
        <v>0.531574934823247</v>
      </c>
      <c r="N312">
        <f t="shared" si="35"/>
        <v>5.6937321388027</v>
      </c>
      <c r="O312">
        <f t="shared" si="36"/>
        <v>-0.6319111037000232</v>
      </c>
    </row>
    <row r="313" spans="5:15" ht="12.75">
      <c r="E313">
        <f t="shared" si="33"/>
        <v>298</v>
      </c>
      <c r="F313">
        <f t="shared" si="37"/>
        <v>0.15865525393145707</v>
      </c>
      <c r="G313">
        <f t="shared" si="38"/>
        <v>3.7213240231485116</v>
      </c>
      <c r="H313">
        <f t="shared" si="39"/>
        <v>0.5</v>
      </c>
      <c r="J313">
        <f t="shared" si="34"/>
        <v>0.11844624986334752</v>
      </c>
      <c r="L313">
        <f t="shared" si="40"/>
        <v>0.5314756487436899</v>
      </c>
      <c r="N313">
        <f t="shared" si="35"/>
        <v>5.697093486505405</v>
      </c>
      <c r="O313">
        <f t="shared" si="36"/>
        <v>-0.6320978983481437</v>
      </c>
    </row>
    <row r="314" spans="5:15" ht="12.75">
      <c r="E314">
        <f t="shared" si="33"/>
        <v>299</v>
      </c>
      <c r="F314">
        <f t="shared" si="37"/>
        <v>0.15865525393145707</v>
      </c>
      <c r="G314">
        <f t="shared" si="38"/>
        <v>3.7338116876557215</v>
      </c>
      <c r="H314">
        <f t="shared" si="39"/>
        <v>0.5</v>
      </c>
      <c r="J314">
        <f t="shared" si="34"/>
        <v>0.11809689161608695</v>
      </c>
      <c r="L314">
        <f t="shared" si="40"/>
        <v>0.531376985108841</v>
      </c>
      <c r="N314">
        <f t="shared" si="35"/>
        <v>5.700443573390687</v>
      </c>
      <c r="O314">
        <f t="shared" si="36"/>
        <v>-0.6322835565137064</v>
      </c>
    </row>
    <row r="315" spans="5:15" ht="12.75">
      <c r="E315">
        <f t="shared" si="33"/>
        <v>300</v>
      </c>
      <c r="F315">
        <f t="shared" si="37"/>
        <v>0.15865525393145707</v>
      </c>
      <c r="G315">
        <f t="shared" si="38"/>
        <v>3.7462993521629313</v>
      </c>
      <c r="H315">
        <f t="shared" si="39"/>
        <v>0.5</v>
      </c>
      <c r="J315">
        <f t="shared" si="34"/>
        <v>0.11774958817854321</v>
      </c>
      <c r="L315">
        <f t="shared" si="40"/>
        <v>0.5312789380836412</v>
      </c>
      <c r="N315">
        <f t="shared" si="35"/>
        <v>5.703782474656201</v>
      </c>
      <c r="O315">
        <f t="shared" si="36"/>
        <v>-0.6324680885401849</v>
      </c>
    </row>
    <row r="316" spans="5:15" ht="12.75">
      <c r="E316">
        <f t="shared" si="33"/>
        <v>301</v>
      </c>
      <c r="F316">
        <f t="shared" si="37"/>
        <v>0.15865525393145707</v>
      </c>
      <c r="G316">
        <f t="shared" si="38"/>
        <v>3.758787016670141</v>
      </c>
      <c r="H316">
        <f t="shared" si="39"/>
        <v>0.5</v>
      </c>
      <c r="J316">
        <f t="shared" si="34"/>
        <v>0.11740432147530587</v>
      </c>
      <c r="L316">
        <f t="shared" si="40"/>
        <v>0.5311815019057385</v>
      </c>
      <c r="N316">
        <f t="shared" si="35"/>
        <v>5.707110264748875</v>
      </c>
      <c r="O316">
        <f t="shared" si="36"/>
        <v>-0.632651504645874</v>
      </c>
    </row>
    <row r="317" spans="5:15" ht="12.75">
      <c r="E317">
        <f t="shared" si="33"/>
        <v>302</v>
      </c>
      <c r="F317">
        <f t="shared" si="37"/>
        <v>0.15865525393145707</v>
      </c>
      <c r="G317">
        <f t="shared" si="38"/>
        <v>3.7712746811773505</v>
      </c>
      <c r="H317">
        <f t="shared" si="39"/>
        <v>0.5</v>
      </c>
      <c r="J317">
        <f t="shared" si="34"/>
        <v>0.11706107364234838</v>
      </c>
      <c r="L317">
        <f t="shared" si="40"/>
        <v>0.5310846708843581</v>
      </c>
      <c r="N317">
        <f t="shared" si="35"/>
        <v>5.71042701737487</v>
      </c>
      <c r="O317">
        <f t="shared" si="36"/>
        <v>-0.6328338149257813</v>
      </c>
    </row>
    <row r="318" spans="5:15" ht="12.75">
      <c r="E318">
        <f t="shared" si="33"/>
        <v>303</v>
      </c>
      <c r="F318">
        <f t="shared" si="37"/>
        <v>0.15865525393145707</v>
      </c>
      <c r="G318">
        <f t="shared" si="38"/>
        <v>3.7837623456845604</v>
      </c>
      <c r="H318">
        <f t="shared" si="39"/>
        <v>0.5</v>
      </c>
      <c r="J318">
        <f t="shared" si="34"/>
        <v>0.11671982702394715</v>
      </c>
      <c r="L318">
        <f t="shared" si="40"/>
        <v>0.5309884393991948</v>
      </c>
      <c r="N318">
        <f t="shared" si="35"/>
        <v>5.713732805509369</v>
      </c>
      <c r="O318">
        <f t="shared" si="36"/>
        <v>-0.633015029353479</v>
      </c>
    </row>
    <row r="319" spans="5:15" ht="12.75">
      <c r="E319">
        <f t="shared" si="33"/>
        <v>304</v>
      </c>
      <c r="F319">
        <f t="shared" si="37"/>
        <v>0.15865525393145707</v>
      </c>
      <c r="G319">
        <f t="shared" si="38"/>
        <v>3.79625001019177</v>
      </c>
      <c r="H319">
        <f t="shared" si="39"/>
        <v>0.5</v>
      </c>
      <c r="J319">
        <f t="shared" si="34"/>
        <v>0.11638056416965402</v>
      </c>
      <c r="L319">
        <f t="shared" si="40"/>
        <v>0.530892801899326</v>
      </c>
      <c r="N319">
        <f t="shared" si="35"/>
        <v>5.717027701406222</v>
      </c>
      <c r="O319">
        <f t="shared" si="36"/>
        <v>-0.6331951577829266</v>
      </c>
    </row>
    <row r="320" spans="5:15" ht="12.75">
      <c r="E320">
        <f t="shared" si="33"/>
        <v>305</v>
      </c>
      <c r="F320">
        <f t="shared" si="37"/>
        <v>0.15865525393145707</v>
      </c>
      <c r="G320">
        <f t="shared" si="38"/>
        <v>3.80873767469898</v>
      </c>
      <c r="H320">
        <f t="shared" si="39"/>
        <v>0.5</v>
      </c>
      <c r="J320">
        <f t="shared" si="34"/>
        <v>0.1160432678313217</v>
      </c>
      <c r="L320">
        <f t="shared" si="40"/>
        <v>0.5307977529021436</v>
      </c>
      <c r="N320">
        <f t="shared" si="35"/>
        <v>5.720311776607412</v>
      </c>
      <c r="O320">
        <f t="shared" si="36"/>
        <v>-0.6333742099502581</v>
      </c>
    </row>
    <row r="321" spans="5:15" ht="12.75">
      <c r="E321">
        <f t="shared" si="33"/>
        <v>306</v>
      </c>
      <c r="F321">
        <f t="shared" si="37"/>
        <v>0.15865525393145707</v>
      </c>
      <c r="G321">
        <f t="shared" si="38"/>
        <v>3.82122533920619</v>
      </c>
      <c r="H321">
        <f t="shared" si="39"/>
        <v>0.5</v>
      </c>
      <c r="J321">
        <f t="shared" si="34"/>
        <v>0.11570792096018072</v>
      </c>
      <c r="L321">
        <f t="shared" si="40"/>
        <v>0.530703286992307</v>
      </c>
      <c r="N321">
        <f t="shared" si="35"/>
        <v>5.723585101952381</v>
      </c>
      <c r="O321">
        <f t="shared" si="36"/>
        <v>-0.6335521954755392</v>
      </c>
    </row>
    <row r="322" spans="5:15" ht="12.75">
      <c r="E322">
        <f t="shared" si="33"/>
        <v>307</v>
      </c>
      <c r="F322">
        <f t="shared" si="37"/>
        <v>0.15865525393145707</v>
      </c>
      <c r="G322">
        <f t="shared" si="38"/>
        <v>3.8337130037133993</v>
      </c>
      <c r="H322">
        <f t="shared" si="39"/>
        <v>0.5</v>
      </c>
      <c r="J322">
        <f t="shared" si="34"/>
        <v>0.11537450670396689</v>
      </c>
      <c r="L322">
        <f t="shared" si="40"/>
        <v>0.5306093988207141</v>
      </c>
      <c r="N322">
        <f t="shared" si="35"/>
        <v>5.726847747587197</v>
      </c>
      <c r="O322">
        <f t="shared" si="36"/>
        <v>-0.6337291238644914</v>
      </c>
    </row>
    <row r="323" spans="5:15" ht="12.75">
      <c r="E323">
        <f t="shared" si="33"/>
        <v>308</v>
      </c>
      <c r="F323">
        <f t="shared" si="37"/>
        <v>0.15865525393145707</v>
      </c>
      <c r="G323">
        <f t="shared" si="38"/>
        <v>3.846200668220609</v>
      </c>
      <c r="H323">
        <f t="shared" si="39"/>
        <v>0.5</v>
      </c>
      <c r="J323">
        <f t="shared" si="34"/>
        <v>0.11504300840409802</v>
      </c>
      <c r="L323">
        <f t="shared" si="40"/>
        <v>0.5305160831034921</v>
      </c>
      <c r="N323">
        <f t="shared" si="35"/>
        <v>5.730099782973574</v>
      </c>
      <c r="O323">
        <f t="shared" si="36"/>
        <v>-0.6339050045101873</v>
      </c>
    </row>
    <row r="324" spans="5:15" ht="12.75">
      <c r="E324">
        <f t="shared" si="33"/>
        <v>309</v>
      </c>
      <c r="F324">
        <f t="shared" si="37"/>
        <v>0.15865525393145707</v>
      </c>
      <c r="G324">
        <f t="shared" si="38"/>
        <v>3.858688332727819</v>
      </c>
      <c r="H324">
        <f t="shared" si="39"/>
        <v>0.5</v>
      </c>
      <c r="J324">
        <f t="shared" si="34"/>
        <v>0.11471340959289983</v>
      </c>
      <c r="L324">
        <f t="shared" si="40"/>
        <v>0.5304233346210055</v>
      </c>
      <c r="N324">
        <f t="shared" si="35"/>
        <v>5.733341276897746</v>
      </c>
      <c r="O324">
        <f t="shared" si="36"/>
        <v>-0.6340798466947142</v>
      </c>
    </row>
    <row r="325" spans="5:15" ht="12.75">
      <c r="E325">
        <f t="shared" si="33"/>
        <v>310</v>
      </c>
      <c r="F325">
        <f t="shared" si="37"/>
        <v>0.15865525393145707</v>
      </c>
      <c r="G325">
        <f t="shared" si="38"/>
        <v>3.8711759972350293</v>
      </c>
      <c r="H325">
        <f t="shared" si="39"/>
        <v>0.5</v>
      </c>
      <c r="J325">
        <f t="shared" si="34"/>
        <v>0.11438569399087867</v>
      </c>
      <c r="L325">
        <f t="shared" si="40"/>
        <v>0.5303311482168839</v>
      </c>
      <c r="N325">
        <f t="shared" si="35"/>
        <v>5.736572297479192</v>
      </c>
      <c r="O325">
        <f t="shared" si="36"/>
        <v>-0.6342536595908089</v>
      </c>
    </row>
    <row r="326" spans="5:15" ht="12.75">
      <c r="E326">
        <f t="shared" si="33"/>
        <v>311</v>
      </c>
      <c r="F326">
        <f t="shared" si="37"/>
        <v>0.15865525393145707</v>
      </c>
      <c r="G326">
        <f t="shared" si="38"/>
        <v>3.883663661742239</v>
      </c>
      <c r="H326">
        <f t="shared" si="39"/>
        <v>0.5</v>
      </c>
      <c r="J326">
        <f t="shared" si="34"/>
        <v>0.11405984550404136</v>
      </c>
      <c r="L326">
        <f t="shared" si="40"/>
        <v>0.5302395187970652</v>
      </c>
      <c r="N326">
        <f t="shared" si="35"/>
        <v>5.739792912179234</v>
      </c>
      <c r="O326">
        <f t="shared" si="36"/>
        <v>-0.6344264522634644</v>
      </c>
    </row>
    <row r="327" spans="5:15" ht="12.75">
      <c r="E327">
        <f t="shared" si="33"/>
        <v>312</v>
      </c>
      <c r="F327">
        <f t="shared" si="37"/>
        <v>0.15865525393145707</v>
      </c>
      <c r="G327">
        <f t="shared" si="38"/>
        <v>3.896151326249449</v>
      </c>
      <c r="H327">
        <f t="shared" si="39"/>
        <v>0.5</v>
      </c>
      <c r="J327">
        <f t="shared" si="34"/>
        <v>0.11373584822126043</v>
      </c>
      <c r="L327">
        <f t="shared" si="40"/>
        <v>0.5301484413288584</v>
      </c>
      <c r="N327">
        <f t="shared" si="35"/>
        <v>5.7430031878094825</v>
      </c>
      <c r="O327">
        <f t="shared" si="36"/>
        <v>-0.6345982336715067</v>
      </c>
    </row>
    <row r="328" spans="5:15" ht="12.75">
      <c r="E328">
        <f aca="true" t="shared" si="41" ref="E328:E355">E327+1</f>
        <v>313</v>
      </c>
      <c r="F328">
        <f t="shared" si="37"/>
        <v>0.15865525393145707</v>
      </c>
      <c r="G328">
        <f t="shared" si="38"/>
        <v>3.9086389907566583</v>
      </c>
      <c r="H328">
        <f t="shared" si="39"/>
        <v>0.5</v>
      </c>
      <c r="J328">
        <f aca="true" t="shared" si="42" ref="J328:J355">H328/(H328+G328)</f>
        <v>0.11341368641168428</v>
      </c>
      <c r="L328">
        <f t="shared" si="40"/>
        <v>0.5300579108400213</v>
      </c>
      <c r="N328">
        <f aca="true" t="shared" si="43" ref="N328:N355">LN(E328)</f>
        <v>5.746203190540153</v>
      </c>
      <c r="O328">
        <f aca="true" t="shared" si="44" ref="O328:O355">LN(L328)</f>
        <v>-0.634769012669146</v>
      </c>
    </row>
    <row r="329" spans="5:15" ht="12.75">
      <c r="E329">
        <f t="shared" si="41"/>
        <v>314</v>
      </c>
      <c r="F329">
        <f t="shared" si="37"/>
        <v>0.15865525393145707</v>
      </c>
      <c r="G329">
        <f t="shared" si="38"/>
        <v>3.921126655263868</v>
      </c>
      <c r="H329">
        <f t="shared" si="39"/>
        <v>0.5</v>
      </c>
      <c r="J329">
        <f t="shared" si="42"/>
        <v>0.11309334452219132</v>
      </c>
      <c r="L329">
        <f t="shared" si="40"/>
        <v>0.5299679224178563</v>
      </c>
      <c r="N329">
        <f t="shared" si="43"/>
        <v>5.749392985908253</v>
      </c>
      <c r="O329">
        <f t="shared" si="44"/>
        <v>-0.6349387980074988</v>
      </c>
    </row>
    <row r="330" spans="5:15" ht="12.75">
      <c r="E330">
        <f t="shared" si="41"/>
        <v>315</v>
      </c>
      <c r="F330">
        <f t="shared" si="37"/>
        <v>0.15865525393145707</v>
      </c>
      <c r="G330">
        <f t="shared" si="38"/>
        <v>3.933614319771078</v>
      </c>
      <c r="H330">
        <f t="shared" si="39"/>
        <v>0.5</v>
      </c>
      <c r="J330">
        <f t="shared" si="42"/>
        <v>0.11277480717488676</v>
      </c>
      <c r="L330">
        <f t="shared" si="40"/>
        <v>0.5298784712083211</v>
      </c>
      <c r="N330">
        <f t="shared" si="43"/>
        <v>5.752572638825633</v>
      </c>
      <c r="O330">
        <f t="shared" si="44"/>
        <v>-0.6351075983360851</v>
      </c>
    </row>
    <row r="331" spans="5:15" ht="12.75">
      <c r="E331">
        <f t="shared" si="41"/>
        <v>316</v>
      </c>
      <c r="F331">
        <f t="shared" si="37"/>
        <v>0.15865525393145707</v>
      </c>
      <c r="G331">
        <f t="shared" si="38"/>
        <v>3.946101984278288</v>
      </c>
      <c r="H331">
        <f t="shared" si="39"/>
        <v>0.5</v>
      </c>
      <c r="J331">
        <f t="shared" si="42"/>
        <v>0.11245805916464202</v>
      </c>
      <c r="L331">
        <f t="shared" si="40"/>
        <v>0.5297895524151565</v>
      </c>
      <c r="N331">
        <f t="shared" si="43"/>
        <v>5.755742213586912</v>
      </c>
      <c r="O331">
        <f t="shared" si="44"/>
        <v>-0.6352754222042987</v>
      </c>
    </row>
    <row r="332" spans="5:15" ht="12.75">
      <c r="E332">
        <f t="shared" si="41"/>
        <v>317</v>
      </c>
      <c r="F332">
        <f t="shared" si="37"/>
        <v>0.15865525393145707</v>
      </c>
      <c r="G332">
        <f t="shared" si="38"/>
        <v>3.9585896487854972</v>
      </c>
      <c r="H332">
        <f t="shared" si="39"/>
        <v>0.5</v>
      </c>
      <c r="J332">
        <f t="shared" si="42"/>
        <v>0.11214308545667531</v>
      </c>
      <c r="L332">
        <f t="shared" si="40"/>
        <v>0.5297011612990286</v>
      </c>
      <c r="N332">
        <f t="shared" si="43"/>
        <v>5.75890177387728</v>
      </c>
      <c r="O332">
        <f t="shared" si="44"/>
        <v>-0.6354422780628519</v>
      </c>
    </row>
    <row r="333" spans="5:15" ht="12.75">
      <c r="E333">
        <f t="shared" si="41"/>
        <v>318</v>
      </c>
      <c r="F333">
        <f t="shared" si="37"/>
        <v>0.15865525393145707</v>
      </c>
      <c r="G333">
        <f t="shared" si="38"/>
        <v>3.971077313292707</v>
      </c>
      <c r="H333">
        <f t="shared" si="39"/>
        <v>0.5</v>
      </c>
      <c r="J333">
        <f t="shared" si="42"/>
        <v>0.11182987118417262</v>
      </c>
      <c r="L333">
        <f t="shared" si="40"/>
        <v>0.5296132931766871</v>
      </c>
      <c r="N333">
        <f t="shared" si="43"/>
        <v>5.762051382780177</v>
      </c>
      <c r="O333">
        <f t="shared" si="44"/>
        <v>-0.6356081742651961</v>
      </c>
    </row>
    <row r="334" spans="5:15" ht="12.75">
      <c r="E334">
        <f t="shared" si="41"/>
        <v>319</v>
      </c>
      <c r="F334">
        <f aca="true" t="shared" si="45" ref="F334:F355">1-NORMDIST(lambda,0,1,TRUE)</f>
        <v>0.15865525393145707</v>
      </c>
      <c r="G334">
        <f aca="true" t="shared" si="46" ref="G334:G355">F334*E334*k</f>
        <v>3.983564977799917</v>
      </c>
      <c r="H334">
        <f aca="true" t="shared" si="47" ref="H334:H355">1-NORMDIST(lambda,MeanS,SDS,TRUE)</f>
        <v>0.5</v>
      </c>
      <c r="J334">
        <f t="shared" si="42"/>
        <v>0.11151840164594866</v>
      </c>
      <c r="L334">
        <f aca="true" t="shared" si="48" ref="L334:L355">prop*(H334+G334)/(H334+2*G334)+(1-prop)*0.5</f>
        <v>0.5295259434201385</v>
      </c>
      <c r="N334">
        <f t="shared" si="43"/>
        <v>5.765191102784844</v>
      </c>
      <c r="O334">
        <f t="shared" si="44"/>
        <v>-0.6357731190689169</v>
      </c>
    </row>
    <row r="335" spans="5:15" ht="12.75">
      <c r="E335">
        <f t="shared" si="41"/>
        <v>320</v>
      </c>
      <c r="F335">
        <f t="shared" si="45"/>
        <v>0.15865525393145707</v>
      </c>
      <c r="G335">
        <f t="shared" si="46"/>
        <v>3.9960526423071268</v>
      </c>
      <c r="H335">
        <f t="shared" si="47"/>
        <v>0.5</v>
      </c>
      <c r="J335">
        <f t="shared" si="42"/>
        <v>0.11120866230414675</v>
      </c>
      <c r="L335">
        <f t="shared" si="48"/>
        <v>0.5294391074558322</v>
      </c>
      <c r="N335">
        <f t="shared" si="43"/>
        <v>5.768320995793772</v>
      </c>
      <c r="O335">
        <f t="shared" si="44"/>
        <v>-0.6359371206371066</v>
      </c>
    </row>
    <row r="336" spans="5:15" ht="12.75">
      <c r="E336">
        <f t="shared" si="41"/>
        <v>321</v>
      </c>
      <c r="F336">
        <f t="shared" si="45"/>
        <v>0.15865525393145707</v>
      </c>
      <c r="G336">
        <f t="shared" si="46"/>
        <v>4.008540306814337</v>
      </c>
      <c r="H336">
        <f t="shared" si="47"/>
        <v>0.5</v>
      </c>
      <c r="J336">
        <f t="shared" si="42"/>
        <v>0.1109006387819769</v>
      </c>
      <c r="L336">
        <f t="shared" si="48"/>
        <v>0.5293527807638642</v>
      </c>
      <c r="N336">
        <f t="shared" si="43"/>
        <v>5.771441123130016</v>
      </c>
      <c r="O336">
        <f t="shared" si="44"/>
        <v>-0.636100187039711</v>
      </c>
    </row>
    <row r="337" spans="5:15" ht="12.75">
      <c r="E337">
        <f t="shared" si="41"/>
        <v>322</v>
      </c>
      <c r="F337">
        <f t="shared" si="45"/>
        <v>0.15865525393145707</v>
      </c>
      <c r="G337">
        <f t="shared" si="46"/>
        <v>4.021027971321546</v>
      </c>
      <c r="H337">
        <f t="shared" si="47"/>
        <v>0.5</v>
      </c>
      <c r="J337">
        <f t="shared" si="42"/>
        <v>0.11059431686149124</v>
      </c>
      <c r="L337">
        <f t="shared" si="48"/>
        <v>0.529266958877191</v>
      </c>
      <c r="N337">
        <f t="shared" si="43"/>
        <v>5.7745515455444085</v>
      </c>
      <c r="O337">
        <f t="shared" si="44"/>
        <v>-0.636262326254856</v>
      </c>
    </row>
    <row r="338" spans="5:15" ht="12.75">
      <c r="E338">
        <f t="shared" si="41"/>
        <v>323</v>
      </c>
      <c r="F338">
        <f t="shared" si="45"/>
        <v>0.15865525393145707</v>
      </c>
      <c r="G338">
        <f t="shared" si="46"/>
        <v>4.033515635828756</v>
      </c>
      <c r="H338">
        <f t="shared" si="47"/>
        <v>0.5</v>
      </c>
      <c r="J338">
        <f t="shared" si="42"/>
        <v>0.11028968248139652</v>
      </c>
      <c r="L338">
        <f t="shared" si="48"/>
        <v>0.5291816373808603</v>
      </c>
      <c r="N338">
        <f t="shared" si="43"/>
        <v>5.777652323222656</v>
      </c>
      <c r="O338">
        <f t="shared" si="44"/>
        <v>-0.6364235461701492</v>
      </c>
    </row>
    <row r="339" spans="5:15" ht="12.75">
      <c r="E339">
        <f t="shared" si="41"/>
        <v>324</v>
      </c>
      <c r="F339">
        <f t="shared" si="45"/>
        <v>0.15865525393145707</v>
      </c>
      <c r="G339">
        <f t="shared" si="46"/>
        <v>4.046003300335966</v>
      </c>
      <c r="H339">
        <f t="shared" si="47"/>
        <v>0.5</v>
      </c>
      <c r="J339">
        <f t="shared" si="42"/>
        <v>0.10998672173490244</v>
      </c>
      <c r="L339">
        <f t="shared" si="48"/>
        <v>0.5290968119112536</v>
      </c>
      <c r="N339">
        <f t="shared" si="43"/>
        <v>5.780743515792329</v>
      </c>
      <c r="O339">
        <f t="shared" si="44"/>
        <v>-0.6365838545839606</v>
      </c>
    </row>
    <row r="340" spans="5:15" ht="12.75">
      <c r="E340">
        <f t="shared" si="41"/>
        <v>325</v>
      </c>
      <c r="F340">
        <f t="shared" si="45"/>
        <v>0.15865525393145707</v>
      </c>
      <c r="G340">
        <f t="shared" si="46"/>
        <v>4.058490964843175</v>
      </c>
      <c r="H340">
        <f t="shared" si="47"/>
        <v>0.5</v>
      </c>
      <c r="J340">
        <f t="shared" si="42"/>
        <v>0.10968542086760534</v>
      </c>
      <c r="L340">
        <f t="shared" si="48"/>
        <v>0.5290124781553418</v>
      </c>
      <c r="N340">
        <f t="shared" si="43"/>
        <v>5.783825182329737</v>
      </c>
      <c r="O340">
        <f t="shared" si="44"/>
        <v>-0.6367432592066816</v>
      </c>
    </row>
    <row r="341" spans="5:15" ht="12.75">
      <c r="E341">
        <f t="shared" si="41"/>
        <v>326</v>
      </c>
      <c r="F341">
        <f t="shared" si="45"/>
        <v>0.15865525393145707</v>
      </c>
      <c r="G341">
        <f t="shared" si="46"/>
        <v>4.070978629350385</v>
      </c>
      <c r="H341">
        <f t="shared" si="47"/>
        <v>0.5</v>
      </c>
      <c r="J341">
        <f t="shared" si="42"/>
        <v>0.10938576627540668</v>
      </c>
      <c r="L341">
        <f t="shared" si="48"/>
        <v>0.5289286318499549</v>
      </c>
      <c r="N341">
        <f t="shared" si="43"/>
        <v>5.786897381366708</v>
      </c>
      <c r="O341">
        <f t="shared" si="44"/>
        <v>-0.6369017676619624</v>
      </c>
    </row>
    <row r="342" spans="5:15" ht="12.75">
      <c r="E342">
        <f t="shared" si="41"/>
        <v>327</v>
      </c>
      <c r="F342">
        <f t="shared" si="45"/>
        <v>0.15865525393145707</v>
      </c>
      <c r="G342">
        <f t="shared" si="46"/>
        <v>4.083466293857595</v>
      </c>
      <c r="H342">
        <f t="shared" si="47"/>
        <v>0.5</v>
      </c>
      <c r="J342">
        <f t="shared" si="42"/>
        <v>0.10908774450246556</v>
      </c>
      <c r="L342">
        <f t="shared" si="48"/>
        <v>0.5288452687810632</v>
      </c>
      <c r="N342">
        <f t="shared" si="43"/>
        <v>5.7899601708972535</v>
      </c>
      <c r="O342">
        <f t="shared" si="44"/>
        <v>-0.6370593874879281</v>
      </c>
    </row>
    <row r="343" spans="5:15" ht="12.75">
      <c r="E343">
        <f t="shared" si="41"/>
        <v>328</v>
      </c>
      <c r="F343">
        <f t="shared" si="45"/>
        <v>0.15865525393145707</v>
      </c>
      <c r="G343">
        <f t="shared" si="46"/>
        <v>4.095953958364805</v>
      </c>
      <c r="H343">
        <f t="shared" si="47"/>
        <v>0.5</v>
      </c>
      <c r="J343">
        <f t="shared" si="42"/>
        <v>0.10879134223918445</v>
      </c>
      <c r="L343">
        <f t="shared" si="48"/>
        <v>0.5287623847830712</v>
      </c>
      <c r="N343">
        <f t="shared" si="43"/>
        <v>5.793013608384144</v>
      </c>
      <c r="O343">
        <f t="shared" si="44"/>
        <v>-0.6372161261383763</v>
      </c>
    </row>
    <row r="344" spans="5:15" ht="12.75">
      <c r="E344">
        <f t="shared" si="41"/>
        <v>329</v>
      </c>
      <c r="F344">
        <f t="shared" si="45"/>
        <v>0.15865525393145707</v>
      </c>
      <c r="G344">
        <f t="shared" si="46"/>
        <v>4.108441622872014</v>
      </c>
      <c r="H344">
        <f t="shared" si="47"/>
        <v>0.5</v>
      </c>
      <c r="J344">
        <f t="shared" si="42"/>
        <v>0.10849654632022795</v>
      </c>
      <c r="L344">
        <f t="shared" si="48"/>
        <v>0.5286799757381242</v>
      </c>
      <c r="N344">
        <f t="shared" si="43"/>
        <v>5.796057750765372</v>
      </c>
      <c r="O344">
        <f t="shared" si="44"/>
        <v>-0.6373719909839519</v>
      </c>
    </row>
    <row r="345" spans="5:15" ht="12.75">
      <c r="E345">
        <f t="shared" si="41"/>
        <v>330</v>
      </c>
      <c r="F345">
        <f t="shared" si="45"/>
        <v>0.15865525393145707</v>
      </c>
      <c r="G345">
        <f t="shared" si="46"/>
        <v>4.120929287379224</v>
      </c>
      <c r="H345">
        <f t="shared" si="47"/>
        <v>0.5</v>
      </c>
      <c r="J345">
        <f t="shared" si="42"/>
        <v>0.10820334372257333</v>
      </c>
      <c r="L345">
        <f t="shared" si="48"/>
        <v>0.5285980375754258</v>
      </c>
      <c r="N345">
        <f t="shared" si="43"/>
        <v>5.799092654460526</v>
      </c>
      <c r="O345">
        <f t="shared" si="44"/>
        <v>-0.6375269893133045</v>
      </c>
    </row>
    <row r="346" spans="5:15" ht="12.75">
      <c r="E346">
        <f t="shared" si="41"/>
        <v>331</v>
      </c>
      <c r="F346">
        <f t="shared" si="45"/>
        <v>0.15865525393145707</v>
      </c>
      <c r="G346">
        <f t="shared" si="46"/>
        <v>4.133416951886434</v>
      </c>
      <c r="H346">
        <f t="shared" si="47"/>
        <v>0.5</v>
      </c>
      <c r="J346">
        <f t="shared" si="42"/>
        <v>0.10791172156359286</v>
      </c>
      <c r="L346">
        <f t="shared" si="48"/>
        <v>0.5285165662705679</v>
      </c>
      <c r="N346">
        <f t="shared" si="43"/>
        <v>5.802118375377063</v>
      </c>
      <c r="O346">
        <f t="shared" si="44"/>
        <v>-0.6376811283342259</v>
      </c>
    </row>
    <row r="347" spans="5:15" ht="12.75">
      <c r="E347">
        <f t="shared" si="41"/>
        <v>332</v>
      </c>
      <c r="F347">
        <f t="shared" si="45"/>
        <v>0.15865525393145707</v>
      </c>
      <c r="G347">
        <f t="shared" si="46"/>
        <v>4.145904616393644</v>
      </c>
      <c r="H347">
        <f t="shared" si="47"/>
        <v>0.5</v>
      </c>
      <c r="J347">
        <f t="shared" si="42"/>
        <v>0.10762166709916701</v>
      </c>
      <c r="L347">
        <f t="shared" si="48"/>
        <v>0.5284355578448717</v>
      </c>
      <c r="N347">
        <f t="shared" si="43"/>
        <v>5.805134968916488</v>
      </c>
      <c r="O347">
        <f t="shared" si="44"/>
        <v>-0.6378344151747676</v>
      </c>
    </row>
    <row r="348" spans="5:15" ht="12.75">
      <c r="E348">
        <f t="shared" si="41"/>
        <v>333</v>
      </c>
      <c r="F348">
        <f t="shared" si="45"/>
        <v>0.15865525393145707</v>
      </c>
      <c r="G348">
        <f t="shared" si="46"/>
        <v>4.158392280900854</v>
      </c>
      <c r="H348">
        <f t="shared" si="47"/>
        <v>0.5</v>
      </c>
      <c r="J348">
        <f t="shared" si="42"/>
        <v>0.10733316772182795</v>
      </c>
      <c r="L348">
        <f t="shared" si="48"/>
        <v>0.5283550083647403</v>
      </c>
      <c r="N348">
        <f t="shared" si="43"/>
        <v>5.808142489980444</v>
      </c>
      <c r="O348">
        <f t="shared" si="44"/>
        <v>-0.6379868568843419</v>
      </c>
    </row>
    <row r="349" spans="5:15" ht="12.75">
      <c r="E349">
        <f t="shared" si="41"/>
        <v>334</v>
      </c>
      <c r="F349">
        <f t="shared" si="45"/>
        <v>0.15865525393145707</v>
      </c>
      <c r="G349">
        <f t="shared" si="46"/>
        <v>4.170879945408064</v>
      </c>
      <c r="H349">
        <f t="shared" si="47"/>
        <v>0.5</v>
      </c>
      <c r="J349">
        <f t="shared" si="42"/>
        <v>0.10704621095893277</v>
      </c>
      <c r="L349">
        <f t="shared" si="48"/>
        <v>0.5282749139410213</v>
      </c>
      <c r="N349">
        <f t="shared" si="43"/>
        <v>5.811140992976701</v>
      </c>
      <c r="O349">
        <f t="shared" si="44"/>
        <v>-0.6381384604348026</v>
      </c>
    </row>
    <row r="350" spans="5:15" ht="12.75">
      <c r="E350">
        <f t="shared" si="41"/>
        <v>335</v>
      </c>
      <c r="F350">
        <f t="shared" si="45"/>
        <v>0.15865525393145707</v>
      </c>
      <c r="G350">
        <f t="shared" si="46"/>
        <v>4.1833676099152735</v>
      </c>
      <c r="H350">
        <f t="shared" si="47"/>
        <v>0.5</v>
      </c>
      <c r="J350">
        <f t="shared" si="42"/>
        <v>0.10676078447086614</v>
      </c>
      <c r="L350">
        <f t="shared" si="48"/>
        <v>0.5281952707283818</v>
      </c>
      <c r="N350">
        <f t="shared" si="43"/>
        <v>5.814130531825066</v>
      </c>
      <c r="O350">
        <f t="shared" si="44"/>
        <v>-0.6382892327215101</v>
      </c>
    </row>
    <row r="351" spans="5:15" ht="12.75">
      <c r="E351">
        <f t="shared" si="41"/>
        <v>336</v>
      </c>
      <c r="F351">
        <f t="shared" si="45"/>
        <v>0.15865525393145707</v>
      </c>
      <c r="G351">
        <f t="shared" si="46"/>
        <v>4.195855274422483</v>
      </c>
      <c r="H351">
        <f t="shared" si="47"/>
        <v>0.5</v>
      </c>
      <c r="J351">
        <f t="shared" si="42"/>
        <v>0.10647687604927139</v>
      </c>
      <c r="L351">
        <f t="shared" si="48"/>
        <v>0.528116074924692</v>
      </c>
      <c r="N351">
        <f t="shared" si="43"/>
        <v>5.817111159963204</v>
      </c>
      <c r="O351">
        <f t="shared" si="44"/>
        <v>-0.6384391805643768</v>
      </c>
    </row>
    <row r="352" spans="5:15" ht="12.75">
      <c r="E352">
        <f t="shared" si="41"/>
        <v>337</v>
      </c>
      <c r="F352">
        <f t="shared" si="45"/>
        <v>0.15865525393145707</v>
      </c>
      <c r="G352">
        <f t="shared" si="46"/>
        <v>4.208342938929693</v>
      </c>
      <c r="H352">
        <f t="shared" si="47"/>
        <v>0.5</v>
      </c>
      <c r="J352">
        <f t="shared" si="42"/>
        <v>0.10619447361530991</v>
      </c>
      <c r="L352">
        <f t="shared" si="48"/>
        <v>0.5280373227704211</v>
      </c>
      <c r="N352">
        <f t="shared" si="43"/>
        <v>5.820082930352362</v>
      </c>
      <c r="O352">
        <f t="shared" si="44"/>
        <v>-0.6385883107088969</v>
      </c>
    </row>
    <row r="353" spans="5:15" ht="12.75">
      <c r="E353">
        <f t="shared" si="41"/>
        <v>338</v>
      </c>
      <c r="F353">
        <f t="shared" si="45"/>
        <v>0.15865525393145707</v>
      </c>
      <c r="G353">
        <f t="shared" si="46"/>
        <v>4.2208306034369025</v>
      </c>
      <c r="H353">
        <f t="shared" si="47"/>
        <v>0.5</v>
      </c>
      <c r="J353">
        <f t="shared" si="42"/>
        <v>0.10591356521794817</v>
      </c>
      <c r="L353">
        <f t="shared" si="48"/>
        <v>0.5279590105480417</v>
      </c>
      <c r="N353">
        <f t="shared" si="43"/>
        <v>5.823045895483019</v>
      </c>
      <c r="O353">
        <f t="shared" si="44"/>
        <v>-0.6387366298271592</v>
      </c>
    </row>
    <row r="354" spans="5:15" ht="12.75">
      <c r="E354">
        <f t="shared" si="41"/>
        <v>339</v>
      </c>
      <c r="F354">
        <f t="shared" si="45"/>
        <v>0.15865525393145707</v>
      </c>
      <c r="G354">
        <f t="shared" si="46"/>
        <v>4.233318267944113</v>
      </c>
      <c r="H354">
        <f t="shared" si="47"/>
        <v>0.5</v>
      </c>
      <c r="J354">
        <f t="shared" si="42"/>
        <v>0.10563413903227173</v>
      </c>
      <c r="L354">
        <f t="shared" si="48"/>
        <v>0.5278811345814448</v>
      </c>
      <c r="N354">
        <f t="shared" si="43"/>
        <v>5.82600010738045</v>
      </c>
      <c r="O354">
        <f t="shared" si="44"/>
        <v>-0.638884144518843</v>
      </c>
    </row>
    <row r="355" spans="5:15" ht="12.75">
      <c r="E355">
        <f t="shared" si="41"/>
        <v>340</v>
      </c>
      <c r="F355">
        <f t="shared" si="45"/>
        <v>0.15865525393145707</v>
      </c>
      <c r="G355">
        <f t="shared" si="46"/>
        <v>4.245805932451322</v>
      </c>
      <c r="H355">
        <f t="shared" si="47"/>
        <v>0.5</v>
      </c>
      <c r="J355">
        <f t="shared" si="42"/>
        <v>0.10535618335782602</v>
      </c>
      <c r="L355">
        <f t="shared" si="48"/>
        <v>0.5278036912353653</v>
      </c>
      <c r="N355">
        <f t="shared" si="43"/>
        <v>5.8289456176102075</v>
      </c>
      <c r="O355">
        <f t="shared" si="44"/>
        <v>-0.6390308613121976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0">
      <selection activeCell="B45" sqref="B45"/>
    </sheetView>
  </sheetViews>
  <sheetFormatPr defaultColWidth="9.140625" defaultRowHeight="12.75"/>
  <cols>
    <col min="9" max="9" width="11.00390625" style="0" bestFit="1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Nottingham Trent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Lansdale</dc:creator>
  <cp:keywords/>
  <dc:description/>
  <cp:lastModifiedBy>psy3lansdmw</cp:lastModifiedBy>
  <cp:lastPrinted>2007-08-29T09:13:15Z</cp:lastPrinted>
  <dcterms:created xsi:type="dcterms:W3CDTF">2007-08-29T08:39:14Z</dcterms:created>
  <dcterms:modified xsi:type="dcterms:W3CDTF">2008-07-13T11:32:09Z</dcterms:modified>
  <cp:category/>
  <cp:version/>
  <cp:contentType/>
  <cp:contentStatus/>
</cp:coreProperties>
</file>