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0" yWindow="0" windowWidth="25600" windowHeight="14040"/>
  </bookViews>
  <sheets>
    <sheet name="Russian volcanism" sheetId="5" r:id="rId1"/>
    <sheet name="Mongolian volcanism" sheetId="1" r:id="rId2"/>
    <sheet name="NE China &amp; North China Craton" sheetId="6" r:id="rId3"/>
    <sheet name="Sample analyses at the AIF &amp; OU" sheetId="7" r:id="rId4"/>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6" l="1"/>
  <c r="J29" i="6"/>
  <c r="L29" i="6"/>
  <c r="N29" i="6"/>
  <c r="K28" i="6"/>
  <c r="J28" i="6"/>
  <c r="L28" i="6"/>
  <c r="N28" i="6"/>
  <c r="K27" i="6"/>
  <c r="J27" i="6"/>
  <c r="L27" i="6"/>
  <c r="N27" i="6"/>
  <c r="N36" i="6"/>
  <c r="J36" i="6"/>
  <c r="K36" i="6"/>
  <c r="L36" i="6"/>
  <c r="K35" i="6"/>
  <c r="J35" i="6"/>
  <c r="L35" i="6"/>
  <c r="N35" i="6"/>
  <c r="K34" i="6"/>
  <c r="J34" i="6"/>
  <c r="L34" i="6"/>
  <c r="N34" i="6"/>
  <c r="K33" i="6"/>
  <c r="J33" i="6"/>
  <c r="L33" i="6"/>
  <c r="N33" i="6"/>
  <c r="K32" i="6"/>
  <c r="J32" i="6"/>
  <c r="L32" i="6"/>
  <c r="N32" i="6"/>
  <c r="K31" i="6"/>
  <c r="J31" i="6"/>
  <c r="L31" i="6"/>
  <c r="N31" i="6"/>
  <c r="K30" i="6"/>
  <c r="J30" i="6"/>
  <c r="L30" i="6"/>
  <c r="N30" i="6"/>
  <c r="K26" i="6"/>
  <c r="J26" i="6"/>
  <c r="L26" i="6"/>
  <c r="K25" i="6"/>
  <c r="J25" i="6"/>
  <c r="N26" i="6"/>
  <c r="N25" i="6"/>
  <c r="K24" i="6"/>
  <c r="J24" i="6"/>
  <c r="N24" i="6"/>
  <c r="N23" i="6"/>
  <c r="K23" i="6"/>
  <c r="J23" i="6"/>
  <c r="L23" i="6"/>
  <c r="N22" i="6"/>
  <c r="K22" i="6"/>
  <c r="J22" i="6"/>
  <c r="L22" i="6"/>
  <c r="L24" i="6"/>
  <c r="J191" i="1"/>
  <c r="K191" i="1"/>
  <c r="L191" i="1"/>
  <c r="J192" i="1"/>
  <c r="J193" i="1"/>
  <c r="K193" i="1"/>
  <c r="L193" i="1"/>
  <c r="K192" i="1"/>
  <c r="L192" i="1"/>
  <c r="K190" i="1"/>
  <c r="K189" i="1"/>
  <c r="J190" i="1"/>
  <c r="L190" i="1"/>
  <c r="J189" i="1"/>
  <c r="N193" i="1"/>
  <c r="N192" i="1"/>
  <c r="N191" i="1"/>
  <c r="N190" i="1"/>
  <c r="N189" i="1"/>
  <c r="O189" i="1"/>
  <c r="U101" i="5"/>
  <c r="N163" i="6"/>
  <c r="K163" i="6"/>
  <c r="J163" i="6"/>
  <c r="L163" i="6"/>
  <c r="N162" i="6"/>
  <c r="K162" i="6"/>
  <c r="J162" i="6"/>
  <c r="L162" i="6"/>
  <c r="N161" i="6"/>
  <c r="K161" i="6"/>
  <c r="J161" i="6"/>
  <c r="L161" i="6"/>
  <c r="N160" i="6"/>
  <c r="K160" i="6"/>
  <c r="J160" i="6"/>
  <c r="L160" i="6"/>
  <c r="N159" i="6"/>
  <c r="K159" i="6"/>
  <c r="J159" i="6"/>
  <c r="L159" i="6"/>
  <c r="N158" i="6"/>
  <c r="K158" i="6"/>
  <c r="J158" i="6"/>
  <c r="L158" i="6"/>
  <c r="N157" i="6"/>
  <c r="K157" i="6"/>
  <c r="J157" i="6"/>
  <c r="N156" i="6"/>
  <c r="K156" i="6"/>
  <c r="J156" i="6"/>
  <c r="L156" i="6"/>
  <c r="N155" i="6"/>
  <c r="K155" i="6"/>
  <c r="J155" i="6"/>
  <c r="L155" i="6"/>
  <c r="N154" i="6"/>
  <c r="K154" i="6"/>
  <c r="J154" i="6"/>
  <c r="N153" i="6"/>
  <c r="K153" i="6"/>
  <c r="J153" i="6"/>
  <c r="L153" i="6"/>
  <c r="N127" i="6"/>
  <c r="K127" i="6"/>
  <c r="J127" i="6"/>
  <c r="L127" i="6"/>
  <c r="N126" i="6"/>
  <c r="K126" i="6"/>
  <c r="J126" i="6"/>
  <c r="L126" i="6"/>
  <c r="U125" i="6"/>
  <c r="R125" i="6"/>
  <c r="N125" i="6"/>
  <c r="K125" i="6"/>
  <c r="J125" i="6"/>
  <c r="L125" i="6"/>
  <c r="M125" i="6"/>
  <c r="N115" i="6"/>
  <c r="K115" i="6"/>
  <c r="J115" i="6"/>
  <c r="L115" i="6"/>
  <c r="N114" i="6"/>
  <c r="K114" i="6"/>
  <c r="J114" i="6"/>
  <c r="L114" i="6"/>
  <c r="N113" i="6"/>
  <c r="K113" i="6"/>
  <c r="J113" i="6"/>
  <c r="N112" i="6"/>
  <c r="K112" i="6"/>
  <c r="J112" i="6"/>
  <c r="L112" i="6"/>
  <c r="N111" i="6"/>
  <c r="K111" i="6"/>
  <c r="J111" i="6"/>
  <c r="L111" i="6"/>
  <c r="N110" i="6"/>
  <c r="K110" i="6"/>
  <c r="J110" i="6"/>
  <c r="N109" i="6"/>
  <c r="K109" i="6"/>
  <c r="J109" i="6"/>
  <c r="L110" i="6"/>
  <c r="L113" i="6"/>
  <c r="L154" i="6"/>
  <c r="N129" i="6"/>
  <c r="K129" i="6"/>
  <c r="J129" i="6"/>
  <c r="L129" i="6"/>
  <c r="U95" i="5"/>
  <c r="R95" i="5"/>
  <c r="U104" i="5"/>
  <c r="R104" i="5"/>
  <c r="U109" i="5"/>
  <c r="R109" i="5"/>
  <c r="N128" i="6"/>
  <c r="K128" i="6"/>
  <c r="J128" i="6"/>
  <c r="L128" i="6"/>
  <c r="N152" i="6"/>
  <c r="K152" i="6"/>
  <c r="J152" i="6"/>
  <c r="L152" i="6"/>
  <c r="N151" i="6"/>
  <c r="K151" i="6"/>
  <c r="J151" i="6"/>
  <c r="L151" i="6"/>
  <c r="N150" i="6"/>
  <c r="K150" i="6"/>
  <c r="J150" i="6"/>
  <c r="L150" i="6"/>
  <c r="X84" i="6"/>
  <c r="X79" i="6"/>
  <c r="X77" i="6"/>
  <c r="U84" i="6"/>
  <c r="U79" i="6"/>
  <c r="U77" i="6"/>
  <c r="R84" i="6"/>
  <c r="R79" i="6"/>
  <c r="R77" i="6"/>
  <c r="K78" i="6"/>
  <c r="K77" i="6"/>
  <c r="J77" i="6"/>
  <c r="L77" i="6"/>
  <c r="J78" i="6"/>
  <c r="L78" i="6"/>
  <c r="M77" i="6"/>
  <c r="N78" i="6"/>
  <c r="N77" i="6"/>
  <c r="O77" i="6"/>
  <c r="N80" i="6"/>
  <c r="N81" i="6"/>
  <c r="N82" i="6"/>
  <c r="N83" i="6"/>
  <c r="N79" i="6"/>
  <c r="J79" i="6"/>
  <c r="K79" i="6"/>
  <c r="J80" i="6"/>
  <c r="K80" i="6"/>
  <c r="J81" i="6"/>
  <c r="K81" i="6"/>
  <c r="L81" i="6"/>
  <c r="J82" i="6"/>
  <c r="K82" i="6"/>
  <c r="L82" i="6"/>
  <c r="J83" i="6"/>
  <c r="K83" i="6"/>
  <c r="L83" i="6"/>
  <c r="N84" i="6"/>
  <c r="N85" i="6"/>
  <c r="N86" i="6"/>
  <c r="N87" i="6"/>
  <c r="N88" i="6"/>
  <c r="O84" i="6"/>
  <c r="J84" i="6"/>
  <c r="K84" i="6"/>
  <c r="L84" i="6"/>
  <c r="J85" i="6"/>
  <c r="K85" i="6"/>
  <c r="L85" i="6"/>
  <c r="J86" i="6"/>
  <c r="K86" i="6"/>
  <c r="J87" i="6"/>
  <c r="K87" i="6"/>
  <c r="L87" i="6"/>
  <c r="J88" i="6"/>
  <c r="K88" i="6"/>
  <c r="L88" i="6"/>
  <c r="L79" i="6"/>
  <c r="L80" i="6"/>
  <c r="M79" i="6"/>
  <c r="O79" i="6"/>
  <c r="X93" i="6"/>
  <c r="X89" i="6"/>
  <c r="U93" i="6"/>
  <c r="U89" i="6"/>
  <c r="R93" i="6"/>
  <c r="R89" i="6"/>
  <c r="K96" i="6"/>
  <c r="K93" i="6"/>
  <c r="K94" i="6"/>
  <c r="K95" i="6"/>
  <c r="K92" i="6"/>
  <c r="K91" i="6"/>
  <c r="K90" i="6"/>
  <c r="K89" i="6"/>
  <c r="J93" i="6"/>
  <c r="J94" i="6"/>
  <c r="J95" i="6"/>
  <c r="J96" i="6"/>
  <c r="L96" i="6"/>
  <c r="J92" i="6"/>
  <c r="J91" i="6"/>
  <c r="J90" i="6"/>
  <c r="J89" i="6"/>
  <c r="N96" i="6"/>
  <c r="N95" i="6"/>
  <c r="N94" i="6"/>
  <c r="N93" i="6"/>
  <c r="O93" i="6"/>
  <c r="N92" i="6"/>
  <c r="N91" i="6"/>
  <c r="N90" i="6"/>
  <c r="N89" i="6"/>
  <c r="O89" i="6"/>
  <c r="J45" i="6"/>
  <c r="K45" i="6"/>
  <c r="J46" i="6"/>
  <c r="K46" i="6"/>
  <c r="J47" i="6"/>
  <c r="K47" i="6"/>
  <c r="J48" i="6"/>
  <c r="K48" i="6"/>
  <c r="J49" i="6"/>
  <c r="K49" i="6"/>
  <c r="J50" i="6"/>
  <c r="K50" i="6"/>
  <c r="L50" i="6"/>
  <c r="J51" i="6"/>
  <c r="K51" i="6"/>
  <c r="J52" i="6"/>
  <c r="K52" i="6"/>
  <c r="L52" i="6"/>
  <c r="K44" i="6"/>
  <c r="J44" i="6"/>
  <c r="N45" i="6"/>
  <c r="N46" i="6"/>
  <c r="N47" i="6"/>
  <c r="N48" i="6"/>
  <c r="N49" i="6"/>
  <c r="N50" i="6"/>
  <c r="N51" i="6"/>
  <c r="N52" i="6"/>
  <c r="N44" i="6"/>
  <c r="K76" i="6"/>
  <c r="J76" i="6"/>
  <c r="L76" i="6"/>
  <c r="N76" i="6"/>
  <c r="K75" i="6"/>
  <c r="J75" i="6"/>
  <c r="L75" i="6"/>
  <c r="N75" i="6"/>
  <c r="K74" i="6"/>
  <c r="J74" i="6"/>
  <c r="L74" i="6"/>
  <c r="N74" i="6"/>
  <c r="K73" i="6"/>
  <c r="J73" i="6"/>
  <c r="L73" i="6"/>
  <c r="N73" i="6"/>
  <c r="K72" i="6"/>
  <c r="J72" i="6"/>
  <c r="L72" i="6"/>
  <c r="N72" i="6"/>
  <c r="K71" i="6"/>
  <c r="J71" i="6"/>
  <c r="N71" i="6"/>
  <c r="K70" i="6"/>
  <c r="J70" i="6"/>
  <c r="N70" i="6"/>
  <c r="K69" i="6"/>
  <c r="J69" i="6"/>
  <c r="L69" i="6"/>
  <c r="N69" i="6"/>
  <c r="K68" i="6"/>
  <c r="J68" i="6"/>
  <c r="L68" i="6"/>
  <c r="N68" i="6"/>
  <c r="N64" i="6"/>
  <c r="N65" i="6"/>
  <c r="N66" i="6"/>
  <c r="N67" i="6"/>
  <c r="J64" i="6"/>
  <c r="K64" i="6"/>
  <c r="J65" i="6"/>
  <c r="K65" i="6"/>
  <c r="J66" i="6"/>
  <c r="K66" i="6"/>
  <c r="J67" i="6"/>
  <c r="K67" i="6"/>
  <c r="L67" i="6"/>
  <c r="K63" i="6"/>
  <c r="J63" i="6"/>
  <c r="L63" i="6"/>
  <c r="N63" i="6"/>
  <c r="K62" i="6"/>
  <c r="J62" i="6"/>
  <c r="N62" i="6"/>
  <c r="J53" i="6"/>
  <c r="K53" i="6"/>
  <c r="L53" i="6"/>
  <c r="J54" i="6"/>
  <c r="K54" i="6"/>
  <c r="L54" i="6"/>
  <c r="J55" i="6"/>
  <c r="K55" i="6"/>
  <c r="J56" i="6"/>
  <c r="K56" i="6"/>
  <c r="L56" i="6"/>
  <c r="J57" i="6"/>
  <c r="K57" i="6"/>
  <c r="J58" i="6"/>
  <c r="K58" i="6"/>
  <c r="L58" i="6"/>
  <c r="J59" i="6"/>
  <c r="K59" i="6"/>
  <c r="J60" i="6"/>
  <c r="K60" i="6"/>
  <c r="L60" i="6"/>
  <c r="J61" i="6"/>
  <c r="K61" i="6"/>
  <c r="L61" i="6"/>
  <c r="N61" i="6"/>
  <c r="N60" i="6"/>
  <c r="N59" i="6"/>
  <c r="N58" i="6"/>
  <c r="N57" i="6"/>
  <c r="N56" i="6"/>
  <c r="N55" i="6"/>
  <c r="N54" i="6"/>
  <c r="N53" i="6"/>
  <c r="J13" i="6"/>
  <c r="K13" i="6"/>
  <c r="J14" i="6"/>
  <c r="K14" i="6"/>
  <c r="L14" i="6"/>
  <c r="J15" i="6"/>
  <c r="K15" i="6"/>
  <c r="J16" i="6"/>
  <c r="K16" i="6"/>
  <c r="L16" i="6"/>
  <c r="J17" i="6"/>
  <c r="K17" i="6"/>
  <c r="N13" i="6"/>
  <c r="N14" i="6"/>
  <c r="N15" i="6"/>
  <c r="N16" i="6"/>
  <c r="N17" i="6"/>
  <c r="N2" i="6"/>
  <c r="N4" i="6"/>
  <c r="N5" i="6"/>
  <c r="N6" i="6"/>
  <c r="N7" i="6"/>
  <c r="N8" i="6"/>
  <c r="N9" i="6"/>
  <c r="N10" i="6"/>
  <c r="N11" i="6"/>
  <c r="N12" i="6"/>
  <c r="J2" i="6"/>
  <c r="K2" i="6"/>
  <c r="L2" i="6"/>
  <c r="J4" i="6"/>
  <c r="K4" i="6"/>
  <c r="L4" i="6"/>
  <c r="J5" i="6"/>
  <c r="K5" i="6"/>
  <c r="L5" i="6"/>
  <c r="J6" i="6"/>
  <c r="K6" i="6"/>
  <c r="J7" i="6"/>
  <c r="K7" i="6"/>
  <c r="J8" i="6"/>
  <c r="K8" i="6"/>
  <c r="J9" i="6"/>
  <c r="K9" i="6"/>
  <c r="L9" i="6"/>
  <c r="J10" i="6"/>
  <c r="K10" i="6"/>
  <c r="J11" i="6"/>
  <c r="K11" i="6"/>
  <c r="J12" i="6"/>
  <c r="K12" i="6"/>
  <c r="L94" i="6"/>
  <c r="L45" i="6"/>
  <c r="L46" i="6"/>
  <c r="L90" i="6"/>
  <c r="L17" i="6"/>
  <c r="L91" i="6"/>
  <c r="L92" i="6"/>
  <c r="L93" i="6"/>
  <c r="L89" i="6"/>
  <c r="M89" i="6"/>
  <c r="L51" i="6"/>
  <c r="L49" i="6"/>
  <c r="L55" i="6"/>
  <c r="L47" i="6"/>
  <c r="L62" i="6"/>
  <c r="L66" i="6"/>
  <c r="L65" i="6"/>
  <c r="L70" i="6"/>
  <c r="L44" i="6"/>
  <c r="L71" i="6"/>
  <c r="L15" i="6"/>
  <c r="L64" i="6"/>
  <c r="L11" i="6"/>
  <c r="L10" i="6"/>
  <c r="L6" i="6"/>
  <c r="L12" i="6"/>
  <c r="L8" i="6"/>
  <c r="K43" i="6"/>
  <c r="J43" i="6"/>
  <c r="N43" i="6"/>
  <c r="N121" i="6"/>
  <c r="N122" i="6"/>
  <c r="N123" i="6"/>
  <c r="K122" i="6"/>
  <c r="J122" i="6"/>
  <c r="L122" i="6"/>
  <c r="K123" i="6"/>
  <c r="J121" i="6"/>
  <c r="J123" i="6"/>
  <c r="K121" i="6"/>
  <c r="K117" i="6"/>
  <c r="K116" i="6"/>
  <c r="J117" i="6"/>
  <c r="J116" i="6"/>
  <c r="N117" i="6"/>
  <c r="N116" i="6"/>
  <c r="K108" i="6"/>
  <c r="J108" i="6"/>
  <c r="L108" i="6"/>
  <c r="N108" i="6"/>
  <c r="K107" i="6"/>
  <c r="J107" i="6"/>
  <c r="L107" i="6"/>
  <c r="N107" i="6"/>
  <c r="K106" i="6"/>
  <c r="J106" i="6"/>
  <c r="L106" i="6"/>
  <c r="N106" i="6"/>
  <c r="K105" i="6"/>
  <c r="J105" i="6"/>
  <c r="N105" i="6"/>
  <c r="K104" i="6"/>
  <c r="J104" i="6"/>
  <c r="L104" i="6"/>
  <c r="N104" i="6"/>
  <c r="J103" i="6"/>
  <c r="K103" i="6"/>
  <c r="L103" i="6"/>
  <c r="N103" i="6"/>
  <c r="K149" i="6"/>
  <c r="K148" i="6"/>
  <c r="K147" i="6"/>
  <c r="J147" i="6"/>
  <c r="L147" i="6"/>
  <c r="K146" i="6"/>
  <c r="J146" i="6"/>
  <c r="L146" i="6"/>
  <c r="K145" i="6"/>
  <c r="K144" i="6"/>
  <c r="J149" i="6"/>
  <c r="L149" i="6"/>
  <c r="J148" i="6"/>
  <c r="J145" i="6"/>
  <c r="L145" i="6"/>
  <c r="J144" i="6"/>
  <c r="L144" i="6"/>
  <c r="L148" i="6"/>
  <c r="M144" i="6"/>
  <c r="N149" i="6"/>
  <c r="N148" i="6"/>
  <c r="N147" i="6"/>
  <c r="N146" i="6"/>
  <c r="N145" i="6"/>
  <c r="N144" i="6"/>
  <c r="J141" i="6"/>
  <c r="K141" i="6"/>
  <c r="L141" i="6"/>
  <c r="J142" i="6"/>
  <c r="K142" i="6"/>
  <c r="J143" i="6"/>
  <c r="K143" i="6"/>
  <c r="L143" i="6"/>
  <c r="N143" i="6"/>
  <c r="N142" i="6"/>
  <c r="N141" i="6"/>
  <c r="N138" i="6"/>
  <c r="N139" i="6"/>
  <c r="N140" i="6"/>
  <c r="K138" i="6"/>
  <c r="K139" i="6"/>
  <c r="K140" i="6"/>
  <c r="J139" i="6"/>
  <c r="J140" i="6"/>
  <c r="L140" i="6"/>
  <c r="J138" i="6"/>
  <c r="N137" i="6"/>
  <c r="K136" i="6"/>
  <c r="K137" i="6"/>
  <c r="J137" i="6"/>
  <c r="L137" i="6"/>
  <c r="J136" i="6"/>
  <c r="L136" i="6"/>
  <c r="N136" i="6"/>
  <c r="N18" i="6"/>
  <c r="N19" i="6"/>
  <c r="N20" i="6"/>
  <c r="N21" i="6"/>
  <c r="O18" i="6"/>
  <c r="J18" i="6"/>
  <c r="K18" i="6"/>
  <c r="L18" i="6"/>
  <c r="J19" i="6"/>
  <c r="K19" i="6"/>
  <c r="L19" i="6"/>
  <c r="J20" i="6"/>
  <c r="K20" i="6"/>
  <c r="L20" i="6"/>
  <c r="J21" i="6"/>
  <c r="K21" i="6"/>
  <c r="L21" i="6"/>
  <c r="M18" i="6"/>
  <c r="N37" i="6"/>
  <c r="N38" i="6"/>
  <c r="N39" i="6"/>
  <c r="O37" i="6"/>
  <c r="J37" i="6"/>
  <c r="K37" i="6"/>
  <c r="J38" i="6"/>
  <c r="K38" i="6"/>
  <c r="J39" i="6"/>
  <c r="K39" i="6"/>
  <c r="L39" i="6"/>
  <c r="J97" i="6"/>
  <c r="K97" i="6"/>
  <c r="L97" i="6"/>
  <c r="J98" i="6"/>
  <c r="K98" i="6"/>
  <c r="L98" i="6"/>
  <c r="J99" i="6"/>
  <c r="K99" i="6"/>
  <c r="J100" i="6"/>
  <c r="K100" i="6"/>
  <c r="L100" i="6"/>
  <c r="N97" i="6"/>
  <c r="N98" i="6"/>
  <c r="N99" i="6"/>
  <c r="N100" i="6"/>
  <c r="O97" i="6"/>
  <c r="N41" i="6"/>
  <c r="N42" i="6"/>
  <c r="N40" i="6"/>
  <c r="J40" i="6"/>
  <c r="K40" i="6"/>
  <c r="L40" i="6"/>
  <c r="J41" i="6"/>
  <c r="K41" i="6"/>
  <c r="L41" i="6"/>
  <c r="J42" i="6"/>
  <c r="K42" i="6"/>
  <c r="L42" i="6"/>
  <c r="M40" i="6"/>
  <c r="K134" i="6"/>
  <c r="K135" i="6"/>
  <c r="J135" i="6"/>
  <c r="L135" i="6"/>
  <c r="J134" i="6"/>
  <c r="N135" i="6"/>
  <c r="N134" i="6"/>
  <c r="N119" i="6"/>
  <c r="N118" i="6"/>
  <c r="J133" i="6"/>
  <c r="J132" i="6"/>
  <c r="K133" i="6"/>
  <c r="K132" i="6"/>
  <c r="L132" i="6"/>
  <c r="N133" i="6"/>
  <c r="N132" i="6"/>
  <c r="N131" i="6"/>
  <c r="N130" i="6"/>
  <c r="K131" i="6"/>
  <c r="K130" i="6"/>
  <c r="J130" i="6"/>
  <c r="L130" i="6"/>
  <c r="J131" i="6"/>
  <c r="L131" i="6"/>
  <c r="N120" i="6"/>
  <c r="J118" i="6"/>
  <c r="K118" i="6"/>
  <c r="L118" i="6"/>
  <c r="J119" i="6"/>
  <c r="K119" i="6"/>
  <c r="J120" i="6"/>
  <c r="K120" i="6"/>
  <c r="L120" i="6"/>
  <c r="N124" i="6"/>
  <c r="J124" i="6"/>
  <c r="K124" i="6"/>
  <c r="L124" i="6"/>
  <c r="N102" i="6"/>
  <c r="N101" i="6"/>
  <c r="J102" i="6"/>
  <c r="K102" i="6"/>
  <c r="L102" i="6"/>
  <c r="K101" i="6"/>
  <c r="J101" i="6"/>
  <c r="L43" i="6"/>
  <c r="L101" i="6"/>
  <c r="L123" i="6"/>
  <c r="L121" i="6"/>
  <c r="L37" i="6"/>
  <c r="O40" i="6"/>
  <c r="L133" i="6"/>
  <c r="L138" i="6"/>
  <c r="L139" i="6"/>
  <c r="L134" i="6"/>
  <c r="L142" i="6"/>
  <c r="L105" i="6"/>
  <c r="L116" i="6"/>
  <c r="L117" i="6"/>
  <c r="U201" i="1"/>
  <c r="R201" i="1"/>
  <c r="U198" i="1"/>
  <c r="R198" i="1"/>
  <c r="U194" i="1"/>
  <c r="R194" i="1"/>
  <c r="N201" i="1"/>
  <c r="N202" i="1"/>
  <c r="N203" i="1"/>
  <c r="J201" i="1"/>
  <c r="J202" i="1"/>
  <c r="J203" i="1"/>
  <c r="N198" i="1"/>
  <c r="N199" i="1"/>
  <c r="N200" i="1"/>
  <c r="J198" i="1"/>
  <c r="K198" i="1"/>
  <c r="L198" i="1"/>
  <c r="J199" i="1"/>
  <c r="J200" i="1"/>
  <c r="K199" i="1"/>
  <c r="K200" i="1"/>
  <c r="K201" i="1"/>
  <c r="L201" i="1"/>
  <c r="K202" i="1"/>
  <c r="L202" i="1"/>
  <c r="K203" i="1"/>
  <c r="L203" i="1"/>
  <c r="M201" i="1"/>
  <c r="N194" i="1"/>
  <c r="N195" i="1"/>
  <c r="N196" i="1"/>
  <c r="N197" i="1"/>
  <c r="J194" i="1"/>
  <c r="K194" i="1"/>
  <c r="J195" i="1"/>
  <c r="K195" i="1"/>
  <c r="J196" i="1"/>
  <c r="K196" i="1"/>
  <c r="L196" i="1"/>
  <c r="J197" i="1"/>
  <c r="K197" i="1"/>
  <c r="J109" i="5"/>
  <c r="K109" i="5"/>
  <c r="J110" i="5"/>
  <c r="K110" i="5"/>
  <c r="J111" i="5"/>
  <c r="K111" i="5"/>
  <c r="N109" i="5"/>
  <c r="N110" i="5"/>
  <c r="N111" i="5"/>
  <c r="N105" i="5"/>
  <c r="N107" i="5"/>
  <c r="N108" i="5"/>
  <c r="N104" i="5"/>
  <c r="J105" i="5"/>
  <c r="K105" i="5"/>
  <c r="J107" i="5"/>
  <c r="K107" i="5"/>
  <c r="J108" i="5"/>
  <c r="K108" i="5"/>
  <c r="N103" i="5"/>
  <c r="K103" i="5"/>
  <c r="J103" i="5"/>
  <c r="R101" i="5"/>
  <c r="K102" i="5"/>
  <c r="K101" i="5"/>
  <c r="J102" i="5"/>
  <c r="J101" i="5"/>
  <c r="N102" i="5"/>
  <c r="N101" i="5"/>
  <c r="J95" i="5"/>
  <c r="J96" i="5"/>
  <c r="J97" i="5"/>
  <c r="J98" i="5"/>
  <c r="J99" i="5"/>
  <c r="J100" i="5"/>
  <c r="K100" i="5"/>
  <c r="K99" i="5"/>
  <c r="K98" i="5"/>
  <c r="K97" i="5"/>
  <c r="K96" i="5"/>
  <c r="K95" i="5"/>
  <c r="N100" i="5"/>
  <c r="N99" i="5"/>
  <c r="N98" i="5"/>
  <c r="N97" i="5"/>
  <c r="N96" i="5"/>
  <c r="N95"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J54" i="5"/>
  <c r="K54" i="5"/>
  <c r="J55" i="5"/>
  <c r="K55" i="5"/>
  <c r="J56" i="5"/>
  <c r="K56" i="5"/>
  <c r="J57" i="5"/>
  <c r="K57" i="5"/>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K27" i="5"/>
  <c r="J27" i="5"/>
  <c r="N27" i="5"/>
  <c r="K26" i="5"/>
  <c r="J26" i="5"/>
  <c r="N26" i="5"/>
  <c r="J3" i="5"/>
  <c r="K5" i="5"/>
  <c r="K83" i="5"/>
  <c r="K15" i="5"/>
  <c r="K16" i="5"/>
  <c r="K17" i="5"/>
  <c r="K18" i="5"/>
  <c r="K19" i="5"/>
  <c r="K20" i="5"/>
  <c r="K21" i="5"/>
  <c r="K22" i="5"/>
  <c r="K23" i="5"/>
  <c r="K25" i="5"/>
  <c r="K28" i="5"/>
  <c r="K29" i="5"/>
  <c r="K30" i="5"/>
  <c r="K31" i="5"/>
  <c r="K32" i="5"/>
  <c r="K33" i="5"/>
  <c r="K35" i="5"/>
  <c r="K36" i="5"/>
  <c r="K37" i="5"/>
  <c r="K38" i="5"/>
  <c r="K39" i="5"/>
  <c r="K40" i="5"/>
  <c r="K41" i="5"/>
  <c r="K42" i="5"/>
  <c r="K43" i="5"/>
  <c r="K44" i="5"/>
  <c r="K45" i="5"/>
  <c r="K46" i="5"/>
  <c r="K47" i="5"/>
  <c r="K48" i="5"/>
  <c r="K49" i="5"/>
  <c r="K50" i="5"/>
  <c r="K51" i="5"/>
  <c r="K52" i="5"/>
  <c r="K3" i="5"/>
  <c r="K4" i="5"/>
  <c r="K6" i="5"/>
  <c r="K7" i="5"/>
  <c r="K8" i="5"/>
  <c r="K9" i="5"/>
  <c r="K10" i="5"/>
  <c r="K11" i="5"/>
  <c r="K12" i="5"/>
  <c r="K13" i="5"/>
  <c r="K14" i="5"/>
  <c r="K2" i="5"/>
  <c r="J48" i="5"/>
  <c r="J20" i="5"/>
  <c r="J21" i="5"/>
  <c r="J22" i="5"/>
  <c r="J23" i="5"/>
  <c r="J25" i="5"/>
  <c r="J28" i="5"/>
  <c r="J29" i="5"/>
  <c r="J30" i="5"/>
  <c r="J31" i="5"/>
  <c r="J32" i="5"/>
  <c r="J33" i="5"/>
  <c r="J35" i="5"/>
  <c r="J36" i="5"/>
  <c r="J37" i="5"/>
  <c r="J38" i="5"/>
  <c r="J39" i="5"/>
  <c r="J40" i="5"/>
  <c r="J41" i="5"/>
  <c r="J42" i="5"/>
  <c r="J43" i="5"/>
  <c r="J44" i="5"/>
  <c r="J45" i="5"/>
  <c r="J46" i="5"/>
  <c r="J47" i="5"/>
  <c r="J49" i="5"/>
  <c r="J50" i="5"/>
  <c r="J51" i="5"/>
  <c r="J52" i="5"/>
  <c r="N52" i="5"/>
  <c r="N51" i="5"/>
  <c r="N50" i="5"/>
  <c r="N49" i="5"/>
  <c r="N48" i="5"/>
  <c r="N47" i="5"/>
  <c r="N46" i="5"/>
  <c r="N45" i="5"/>
  <c r="N44" i="5"/>
  <c r="N43" i="5"/>
  <c r="N42" i="5"/>
  <c r="N41" i="5"/>
  <c r="N40" i="5"/>
  <c r="N39" i="5"/>
  <c r="N38" i="5"/>
  <c r="N37" i="5"/>
  <c r="N36" i="5"/>
  <c r="N35" i="5"/>
  <c r="N33" i="5"/>
  <c r="N32" i="5"/>
  <c r="N31" i="5"/>
  <c r="N30" i="5"/>
  <c r="N29" i="5"/>
  <c r="N28" i="5"/>
  <c r="N25" i="5"/>
  <c r="N23" i="5"/>
  <c r="N22" i="5"/>
  <c r="N21" i="5"/>
  <c r="N20" i="5"/>
  <c r="X2" i="5"/>
  <c r="U2" i="5"/>
  <c r="R2" i="5"/>
  <c r="N3" i="5"/>
  <c r="N4" i="5"/>
  <c r="N5" i="5"/>
  <c r="N6" i="5"/>
  <c r="N7" i="5"/>
  <c r="N8" i="5"/>
  <c r="N9" i="5"/>
  <c r="N10" i="5"/>
  <c r="N11" i="5"/>
  <c r="N12" i="5"/>
  <c r="N13" i="5"/>
  <c r="N14" i="5"/>
  <c r="N15" i="5"/>
  <c r="N16" i="5"/>
  <c r="N17" i="5"/>
  <c r="N18" i="5"/>
  <c r="N19" i="5"/>
  <c r="N2" i="5"/>
  <c r="J4" i="5"/>
  <c r="J5" i="5"/>
  <c r="J6" i="5"/>
  <c r="J7" i="5"/>
  <c r="J8" i="5"/>
  <c r="J9" i="5"/>
  <c r="J10" i="5"/>
  <c r="J11" i="5"/>
  <c r="J12" i="5"/>
  <c r="J13" i="5"/>
  <c r="J14" i="5"/>
  <c r="J15" i="5"/>
  <c r="J16" i="5"/>
  <c r="J17" i="5"/>
  <c r="J18" i="5"/>
  <c r="J19" i="5"/>
  <c r="J2" i="5"/>
  <c r="U92" i="5"/>
  <c r="R92" i="5"/>
  <c r="N94" i="5"/>
  <c r="K94" i="5"/>
  <c r="J94" i="5"/>
  <c r="K93" i="5"/>
  <c r="J93" i="5"/>
  <c r="N93" i="5"/>
  <c r="K92" i="5"/>
  <c r="J92" i="5"/>
  <c r="N92" i="5"/>
  <c r="U89" i="5"/>
  <c r="R89" i="5"/>
  <c r="K91" i="5"/>
  <c r="K90" i="5"/>
  <c r="K89" i="5"/>
  <c r="J91" i="5"/>
  <c r="J90" i="5"/>
  <c r="J89" i="5"/>
  <c r="N91" i="5"/>
  <c r="N90" i="5"/>
  <c r="N89" i="5"/>
  <c r="U83" i="5"/>
  <c r="R83" i="5"/>
  <c r="N84" i="5"/>
  <c r="N85" i="5"/>
  <c r="N86" i="5"/>
  <c r="N87" i="5"/>
  <c r="N88" i="5"/>
  <c r="N83" i="5"/>
  <c r="K84" i="5"/>
  <c r="K85" i="5"/>
  <c r="K86" i="5"/>
  <c r="K87" i="5"/>
  <c r="K88" i="5"/>
  <c r="J84" i="5"/>
  <c r="J85" i="5"/>
  <c r="J86" i="5"/>
  <c r="J87" i="5"/>
  <c r="J88" i="5"/>
  <c r="J83" i="5"/>
  <c r="J188" i="1"/>
  <c r="K188" i="1"/>
  <c r="N188" i="1"/>
  <c r="J185" i="1"/>
  <c r="K185" i="1"/>
  <c r="N185" i="1"/>
  <c r="J186" i="1"/>
  <c r="K186" i="1"/>
  <c r="N186" i="1"/>
  <c r="J187" i="1"/>
  <c r="K187" i="1"/>
  <c r="N187" i="1"/>
  <c r="J182" i="1"/>
  <c r="K182" i="1"/>
  <c r="L182" i="1"/>
  <c r="N182" i="1"/>
  <c r="J183" i="1"/>
  <c r="K183" i="1"/>
  <c r="N183" i="1"/>
  <c r="J184" i="1"/>
  <c r="K184" i="1"/>
  <c r="N184" i="1"/>
  <c r="J179" i="1"/>
  <c r="K179" i="1"/>
  <c r="N179" i="1"/>
  <c r="J180" i="1"/>
  <c r="K180" i="1"/>
  <c r="N180" i="1"/>
  <c r="J181" i="1"/>
  <c r="K181" i="1"/>
  <c r="N181" i="1"/>
  <c r="J178" i="1"/>
  <c r="K178" i="1"/>
  <c r="L178" i="1"/>
  <c r="N178" i="1"/>
  <c r="J170" i="1"/>
  <c r="K170" i="1"/>
  <c r="L170" i="1"/>
  <c r="N170" i="1"/>
  <c r="J171" i="1"/>
  <c r="K171" i="1"/>
  <c r="N171" i="1"/>
  <c r="J172" i="1"/>
  <c r="K172" i="1"/>
  <c r="N172" i="1"/>
  <c r="J173" i="1"/>
  <c r="K173" i="1"/>
  <c r="L173" i="1"/>
  <c r="N173" i="1"/>
  <c r="J175" i="1"/>
  <c r="K175" i="1"/>
  <c r="L175" i="1"/>
  <c r="N175" i="1"/>
  <c r="J176" i="1"/>
  <c r="K176" i="1"/>
  <c r="L176" i="1"/>
  <c r="N176" i="1"/>
  <c r="J177" i="1"/>
  <c r="K177" i="1"/>
  <c r="N177" i="1"/>
  <c r="J163" i="1"/>
  <c r="K163" i="1"/>
  <c r="L163" i="1"/>
  <c r="N163" i="1"/>
  <c r="J164" i="1"/>
  <c r="K164" i="1"/>
  <c r="L164" i="1"/>
  <c r="N164" i="1"/>
  <c r="J165" i="1"/>
  <c r="K165" i="1"/>
  <c r="N165" i="1"/>
  <c r="J167" i="1"/>
  <c r="K167" i="1"/>
  <c r="N167" i="1"/>
  <c r="J168" i="1"/>
  <c r="K168" i="1"/>
  <c r="L168" i="1"/>
  <c r="N168" i="1"/>
  <c r="J169" i="1"/>
  <c r="K169" i="1"/>
  <c r="N169" i="1"/>
  <c r="J162" i="1"/>
  <c r="K162" i="1"/>
  <c r="N162" i="1"/>
  <c r="J161" i="1"/>
  <c r="K161" i="1"/>
  <c r="N161" i="1"/>
  <c r="J160" i="1"/>
  <c r="K160" i="1"/>
  <c r="N160" i="1"/>
  <c r="J155" i="1"/>
  <c r="K155" i="1"/>
  <c r="N155" i="1"/>
  <c r="J156" i="1"/>
  <c r="K156" i="1"/>
  <c r="L156" i="1"/>
  <c r="N156" i="1"/>
  <c r="J157" i="1"/>
  <c r="K157" i="1"/>
  <c r="N157" i="1"/>
  <c r="J158" i="1"/>
  <c r="K158" i="1"/>
  <c r="N158" i="1"/>
  <c r="J159" i="1"/>
  <c r="K159" i="1"/>
  <c r="N159" i="1"/>
  <c r="J146" i="1"/>
  <c r="K146" i="1"/>
  <c r="N146" i="1"/>
  <c r="J147" i="1"/>
  <c r="K147" i="1"/>
  <c r="L147" i="1"/>
  <c r="N147" i="1"/>
  <c r="J148" i="1"/>
  <c r="K148" i="1"/>
  <c r="N148" i="1"/>
  <c r="J149" i="1"/>
  <c r="K149" i="1"/>
  <c r="L149" i="1"/>
  <c r="N149" i="1"/>
  <c r="J150" i="1"/>
  <c r="K150" i="1"/>
  <c r="L150" i="1"/>
  <c r="N150" i="1"/>
  <c r="J151" i="1"/>
  <c r="K151" i="1"/>
  <c r="L151" i="1"/>
  <c r="N151" i="1"/>
  <c r="J152" i="1"/>
  <c r="K152" i="1"/>
  <c r="L152" i="1"/>
  <c r="N152" i="1"/>
  <c r="J153" i="1"/>
  <c r="K153" i="1"/>
  <c r="N153" i="1"/>
  <c r="J154" i="1"/>
  <c r="K154" i="1"/>
  <c r="N154" i="1"/>
  <c r="J145" i="1"/>
  <c r="K145" i="1"/>
  <c r="L145" i="1"/>
  <c r="N145" i="1"/>
  <c r="J142" i="1"/>
  <c r="K142" i="1"/>
  <c r="L142" i="1"/>
  <c r="N142" i="1"/>
  <c r="J120" i="1"/>
  <c r="K120" i="1"/>
  <c r="L120" i="1"/>
  <c r="N120" i="1"/>
  <c r="J121" i="1"/>
  <c r="K121" i="1"/>
  <c r="N121" i="1"/>
  <c r="J122" i="1"/>
  <c r="K122" i="1"/>
  <c r="N122" i="1"/>
  <c r="J123" i="1"/>
  <c r="K123" i="1"/>
  <c r="L123" i="1"/>
  <c r="N123" i="1"/>
  <c r="J124" i="1"/>
  <c r="K124" i="1"/>
  <c r="L124" i="1"/>
  <c r="N124" i="1"/>
  <c r="J125" i="1"/>
  <c r="K125" i="1"/>
  <c r="L125" i="1"/>
  <c r="N125" i="1"/>
  <c r="J126" i="1"/>
  <c r="K126" i="1"/>
  <c r="N126" i="1"/>
  <c r="J127" i="1"/>
  <c r="K127" i="1"/>
  <c r="N127" i="1"/>
  <c r="J128" i="1"/>
  <c r="K128" i="1"/>
  <c r="L128" i="1"/>
  <c r="N128" i="1"/>
  <c r="J129" i="1"/>
  <c r="K129" i="1"/>
  <c r="L129" i="1"/>
  <c r="N129" i="1"/>
  <c r="J130" i="1"/>
  <c r="K130" i="1"/>
  <c r="L130" i="1"/>
  <c r="N130" i="1"/>
  <c r="J131" i="1"/>
  <c r="K131" i="1"/>
  <c r="N131" i="1"/>
  <c r="J132" i="1"/>
  <c r="K132" i="1"/>
  <c r="L132" i="1"/>
  <c r="N132" i="1"/>
  <c r="J133" i="1"/>
  <c r="K133" i="1"/>
  <c r="N133" i="1"/>
  <c r="J134" i="1"/>
  <c r="K134" i="1"/>
  <c r="N134" i="1"/>
  <c r="J135" i="1"/>
  <c r="K135" i="1"/>
  <c r="N135" i="1"/>
  <c r="J136" i="1"/>
  <c r="K136" i="1"/>
  <c r="N136" i="1"/>
  <c r="J137" i="1"/>
  <c r="K137" i="1"/>
  <c r="N137" i="1"/>
  <c r="J138" i="1"/>
  <c r="K138" i="1"/>
  <c r="L138" i="1"/>
  <c r="N138" i="1"/>
  <c r="J139" i="1"/>
  <c r="K139" i="1"/>
  <c r="N139" i="1"/>
  <c r="J140" i="1"/>
  <c r="K140" i="1"/>
  <c r="N140" i="1"/>
  <c r="J141" i="1"/>
  <c r="K141" i="1"/>
  <c r="L141" i="1"/>
  <c r="N141" i="1"/>
  <c r="J102" i="1"/>
  <c r="K102" i="1"/>
  <c r="L102" i="1"/>
  <c r="N102" i="1"/>
  <c r="J103" i="1"/>
  <c r="K103" i="1"/>
  <c r="N103" i="1"/>
  <c r="J104" i="1"/>
  <c r="K104" i="1"/>
  <c r="N104" i="1"/>
  <c r="J105" i="1"/>
  <c r="K105" i="1"/>
  <c r="L105" i="1"/>
  <c r="N105" i="1"/>
  <c r="J106" i="1"/>
  <c r="K106" i="1"/>
  <c r="N106" i="1"/>
  <c r="J107" i="1"/>
  <c r="K107" i="1"/>
  <c r="N107" i="1"/>
  <c r="J108" i="1"/>
  <c r="K108" i="1"/>
  <c r="N108" i="1"/>
  <c r="J109" i="1"/>
  <c r="K109" i="1"/>
  <c r="N109" i="1"/>
  <c r="J110" i="1"/>
  <c r="K110" i="1"/>
  <c r="N110" i="1"/>
  <c r="J111" i="1"/>
  <c r="K111" i="1"/>
  <c r="L111" i="1"/>
  <c r="N111" i="1"/>
  <c r="J112" i="1"/>
  <c r="K112" i="1"/>
  <c r="N112" i="1"/>
  <c r="J115" i="1"/>
  <c r="K115" i="1"/>
  <c r="N115" i="1"/>
  <c r="J116" i="1"/>
  <c r="K116" i="1"/>
  <c r="L116" i="1"/>
  <c r="N116" i="1"/>
  <c r="J117" i="1"/>
  <c r="K117" i="1"/>
  <c r="L117" i="1"/>
  <c r="N117" i="1"/>
  <c r="J118" i="1"/>
  <c r="K118" i="1"/>
  <c r="N118" i="1"/>
  <c r="J119" i="1"/>
  <c r="K119" i="1"/>
  <c r="N119" i="1"/>
  <c r="J79" i="1"/>
  <c r="K79" i="1"/>
  <c r="N79" i="1"/>
  <c r="J80" i="1"/>
  <c r="K80" i="1"/>
  <c r="L80" i="1"/>
  <c r="N80" i="1"/>
  <c r="J81" i="1"/>
  <c r="K81" i="1"/>
  <c r="L81" i="1"/>
  <c r="N81" i="1"/>
  <c r="J82" i="1"/>
  <c r="K82" i="1"/>
  <c r="L82" i="1"/>
  <c r="N82" i="1"/>
  <c r="J83" i="1"/>
  <c r="K83" i="1"/>
  <c r="N83" i="1"/>
  <c r="J84" i="1"/>
  <c r="K84" i="1"/>
  <c r="N84" i="1"/>
  <c r="J85" i="1"/>
  <c r="K85" i="1"/>
  <c r="L85" i="1"/>
  <c r="N85" i="1"/>
  <c r="J86" i="1"/>
  <c r="K86" i="1"/>
  <c r="N86" i="1"/>
  <c r="J87" i="1"/>
  <c r="K87" i="1"/>
  <c r="N87" i="1"/>
  <c r="J88" i="1"/>
  <c r="K88" i="1"/>
  <c r="N88" i="1"/>
  <c r="J89" i="1"/>
  <c r="K89" i="1"/>
  <c r="N89" i="1"/>
  <c r="J90" i="1"/>
  <c r="K90" i="1"/>
  <c r="L90" i="1"/>
  <c r="N90" i="1"/>
  <c r="J91" i="1"/>
  <c r="K91" i="1"/>
  <c r="N91" i="1"/>
  <c r="J92" i="1"/>
  <c r="K92" i="1"/>
  <c r="N92" i="1"/>
  <c r="J93" i="1"/>
  <c r="K93" i="1"/>
  <c r="L93" i="1"/>
  <c r="N93" i="1"/>
  <c r="J94" i="1"/>
  <c r="K94" i="1"/>
  <c r="L94" i="1"/>
  <c r="N94" i="1"/>
  <c r="J95" i="1"/>
  <c r="K95" i="1"/>
  <c r="N95" i="1"/>
  <c r="J96" i="1"/>
  <c r="K96" i="1"/>
  <c r="N96" i="1"/>
  <c r="J97" i="1"/>
  <c r="K97" i="1"/>
  <c r="L97" i="1"/>
  <c r="N97" i="1"/>
  <c r="J98" i="1"/>
  <c r="K98" i="1"/>
  <c r="L98" i="1"/>
  <c r="N98" i="1"/>
  <c r="J99" i="1"/>
  <c r="K99" i="1"/>
  <c r="N99" i="1"/>
  <c r="J57" i="1"/>
  <c r="K57" i="1"/>
  <c r="N57" i="1"/>
  <c r="J58" i="1"/>
  <c r="K58" i="1"/>
  <c r="L58" i="1"/>
  <c r="N58" i="1"/>
  <c r="J59" i="1"/>
  <c r="K59" i="1"/>
  <c r="N59" i="1"/>
  <c r="J60" i="1"/>
  <c r="K60" i="1"/>
  <c r="L60" i="1"/>
  <c r="N60" i="1"/>
  <c r="J61" i="1"/>
  <c r="K61" i="1"/>
  <c r="N61" i="1"/>
  <c r="J62" i="1"/>
  <c r="K62" i="1"/>
  <c r="L62" i="1"/>
  <c r="N62" i="1"/>
  <c r="J63" i="1"/>
  <c r="K63" i="1"/>
  <c r="L63" i="1"/>
  <c r="N63" i="1"/>
  <c r="J64" i="1"/>
  <c r="K64" i="1"/>
  <c r="N64" i="1"/>
  <c r="J65" i="1"/>
  <c r="K65" i="1"/>
  <c r="N65" i="1"/>
  <c r="J66" i="1"/>
  <c r="K66" i="1"/>
  <c r="N66" i="1"/>
  <c r="J67" i="1"/>
  <c r="K67" i="1"/>
  <c r="L67" i="1"/>
  <c r="N67" i="1"/>
  <c r="J68" i="1"/>
  <c r="K68" i="1"/>
  <c r="N68" i="1"/>
  <c r="J69" i="1"/>
  <c r="K69" i="1"/>
  <c r="N69" i="1"/>
  <c r="J70" i="1"/>
  <c r="K70" i="1"/>
  <c r="L70" i="1"/>
  <c r="N70" i="1"/>
  <c r="J71" i="1"/>
  <c r="K71" i="1"/>
  <c r="L71" i="1"/>
  <c r="N71" i="1"/>
  <c r="J72" i="1"/>
  <c r="K72" i="1"/>
  <c r="L72" i="1"/>
  <c r="N72" i="1"/>
  <c r="J73" i="1"/>
  <c r="K73" i="1"/>
  <c r="N73" i="1"/>
  <c r="J74" i="1"/>
  <c r="K74" i="1"/>
  <c r="N74" i="1"/>
  <c r="J75" i="1"/>
  <c r="K75" i="1"/>
  <c r="L75" i="1"/>
  <c r="N75" i="1"/>
  <c r="J76" i="1"/>
  <c r="K76" i="1"/>
  <c r="L76" i="1"/>
  <c r="N76" i="1"/>
  <c r="J77" i="1"/>
  <c r="K77" i="1"/>
  <c r="L77" i="1"/>
  <c r="N77" i="1"/>
  <c r="J78" i="1"/>
  <c r="K78" i="1"/>
  <c r="L78" i="1"/>
  <c r="N78" i="1"/>
  <c r="N55" i="1"/>
  <c r="N56" i="1"/>
  <c r="K55" i="1"/>
  <c r="K56" i="1"/>
  <c r="J55" i="1"/>
  <c r="J56" i="1"/>
  <c r="J49" i="1"/>
  <c r="K49" i="1"/>
  <c r="L49" i="1"/>
  <c r="N49" i="1"/>
  <c r="J50" i="1"/>
  <c r="K50" i="1"/>
  <c r="N50" i="1"/>
  <c r="J51" i="1"/>
  <c r="K51" i="1"/>
  <c r="N51" i="1"/>
  <c r="J52" i="1"/>
  <c r="K52" i="1"/>
  <c r="L52" i="1"/>
  <c r="N52" i="1"/>
  <c r="J54" i="1"/>
  <c r="K54" i="1"/>
  <c r="L54" i="1"/>
  <c r="N54" i="1"/>
  <c r="J31" i="1"/>
  <c r="K31" i="1"/>
  <c r="L31" i="1"/>
  <c r="N31" i="1"/>
  <c r="J32" i="1"/>
  <c r="K32" i="1"/>
  <c r="L32" i="1"/>
  <c r="N32" i="1"/>
  <c r="J33" i="1"/>
  <c r="K33" i="1"/>
  <c r="N33" i="1"/>
  <c r="J34" i="1"/>
  <c r="K34" i="1"/>
  <c r="N34" i="1"/>
  <c r="J35" i="1"/>
  <c r="K35" i="1"/>
  <c r="L35" i="1"/>
  <c r="N35" i="1"/>
  <c r="J36" i="1"/>
  <c r="K36" i="1"/>
  <c r="L36" i="1"/>
  <c r="N36" i="1"/>
  <c r="J37" i="1"/>
  <c r="K37" i="1"/>
  <c r="L37" i="1"/>
  <c r="N37" i="1"/>
  <c r="J38" i="1"/>
  <c r="K38" i="1"/>
  <c r="N38" i="1"/>
  <c r="J39" i="1"/>
  <c r="K39" i="1"/>
  <c r="L39" i="1"/>
  <c r="N39" i="1"/>
  <c r="J40" i="1"/>
  <c r="K40" i="1"/>
  <c r="L40" i="1"/>
  <c r="N40" i="1"/>
  <c r="J41" i="1"/>
  <c r="K41" i="1"/>
  <c r="N41" i="1"/>
  <c r="J42" i="1"/>
  <c r="K42" i="1"/>
  <c r="N42" i="1"/>
  <c r="J43" i="1"/>
  <c r="K43" i="1"/>
  <c r="N43" i="1"/>
  <c r="J44" i="1"/>
  <c r="K44" i="1"/>
  <c r="N44" i="1"/>
  <c r="J45" i="1"/>
  <c r="K45" i="1"/>
  <c r="N45" i="1"/>
  <c r="J46" i="1"/>
  <c r="K46" i="1"/>
  <c r="N46" i="1"/>
  <c r="J47" i="1"/>
  <c r="K47" i="1"/>
  <c r="L47" i="1"/>
  <c r="N47" i="1"/>
  <c r="J48" i="1"/>
  <c r="K48" i="1"/>
  <c r="N48" i="1"/>
  <c r="L135" i="1"/>
  <c r="J5" i="1"/>
  <c r="K5" i="1"/>
  <c r="L5" i="1"/>
  <c r="N5" i="1"/>
  <c r="K3" i="1"/>
  <c r="K4" i="1"/>
  <c r="K6" i="1"/>
  <c r="K7" i="1"/>
  <c r="K8" i="1"/>
  <c r="K9" i="1"/>
  <c r="K10" i="1"/>
  <c r="K11" i="1"/>
  <c r="K12" i="1"/>
  <c r="K13" i="1"/>
  <c r="J13" i="1"/>
  <c r="L13" i="1"/>
  <c r="K14" i="1"/>
  <c r="K15" i="1"/>
  <c r="K16" i="1"/>
  <c r="K17" i="1"/>
  <c r="J17" i="1"/>
  <c r="L17" i="1"/>
  <c r="K18" i="1"/>
  <c r="K19" i="1"/>
  <c r="K20" i="1"/>
  <c r="K21" i="1"/>
  <c r="K22" i="1"/>
  <c r="K23" i="1"/>
  <c r="K24" i="1"/>
  <c r="K25" i="1"/>
  <c r="J25" i="1"/>
  <c r="L25" i="1"/>
  <c r="K26" i="1"/>
  <c r="K27" i="1"/>
  <c r="K28" i="1"/>
  <c r="K29" i="1"/>
  <c r="J29" i="1"/>
  <c r="L29" i="1"/>
  <c r="K30" i="1"/>
  <c r="K2" i="1"/>
  <c r="J3" i="1"/>
  <c r="L3" i="1"/>
  <c r="J4" i="1"/>
  <c r="J6" i="1"/>
  <c r="L6" i="1"/>
  <c r="J7" i="1"/>
  <c r="L7" i="1"/>
  <c r="J8" i="1"/>
  <c r="L8" i="1"/>
  <c r="J9" i="1"/>
  <c r="L9" i="1"/>
  <c r="J10" i="1"/>
  <c r="L10" i="1"/>
  <c r="J11" i="1"/>
  <c r="L11" i="1"/>
  <c r="J12" i="1"/>
  <c r="J14" i="1"/>
  <c r="J15" i="1"/>
  <c r="J16" i="1"/>
  <c r="L16" i="1"/>
  <c r="J18" i="1"/>
  <c r="J19" i="1"/>
  <c r="L19" i="1"/>
  <c r="J20" i="1"/>
  <c r="J21" i="1"/>
  <c r="J22" i="1"/>
  <c r="L22" i="1"/>
  <c r="J23" i="1"/>
  <c r="L23" i="1"/>
  <c r="J24" i="1"/>
  <c r="L24" i="1"/>
  <c r="J26" i="1"/>
  <c r="L26" i="1"/>
  <c r="J27" i="1"/>
  <c r="L27" i="1"/>
  <c r="J28" i="1"/>
  <c r="J30" i="1"/>
  <c r="L30" i="1"/>
  <c r="J2" i="1"/>
  <c r="N3" i="1"/>
  <c r="N4" i="1"/>
  <c r="N6" i="1"/>
  <c r="N7" i="1"/>
  <c r="N8" i="1"/>
  <c r="N9" i="1"/>
  <c r="N10" i="1"/>
  <c r="N11" i="1"/>
  <c r="N12" i="1"/>
  <c r="N13" i="1"/>
  <c r="N14" i="1"/>
  <c r="N15" i="1"/>
  <c r="N16" i="1"/>
  <c r="N17" i="1"/>
  <c r="N18" i="1"/>
  <c r="N19" i="1"/>
  <c r="N20" i="1"/>
  <c r="N21" i="1"/>
  <c r="N22" i="1"/>
  <c r="N23" i="1"/>
  <c r="N24" i="1"/>
  <c r="N25" i="1"/>
  <c r="N26" i="1"/>
  <c r="N27" i="1"/>
  <c r="N28" i="1"/>
  <c r="N29" i="1"/>
  <c r="N30" i="1"/>
  <c r="N2" i="1"/>
  <c r="L14" i="1"/>
  <c r="L99" i="5"/>
  <c r="L197" i="1"/>
  <c r="L131" i="1"/>
  <c r="L127" i="1"/>
  <c r="L158" i="1"/>
  <c r="L160" i="1"/>
  <c r="L181" i="1"/>
  <c r="L183" i="1"/>
  <c r="L185" i="1"/>
  <c r="L66" i="1"/>
  <c r="L87" i="1"/>
  <c r="L86" i="1"/>
  <c r="L79" i="1"/>
  <c r="L109" i="1"/>
  <c r="L133" i="1"/>
  <c r="L155" i="1"/>
  <c r="L42" i="1"/>
  <c r="L38" i="1"/>
  <c r="L99" i="1"/>
  <c r="L95" i="1"/>
  <c r="L136" i="1"/>
  <c r="L162" i="1"/>
  <c r="O198" i="1"/>
  <c r="L34" i="1"/>
  <c r="L91" i="1"/>
  <c r="L140" i="1"/>
  <c r="L153" i="1"/>
  <c r="L55" i="1"/>
  <c r="L73" i="1"/>
  <c r="L68" i="1"/>
  <c r="L64" i="1"/>
  <c r="L88" i="1"/>
  <c r="L84" i="1"/>
  <c r="L121" i="1"/>
  <c r="L146" i="1"/>
  <c r="L187" i="1"/>
  <c r="L21" i="1"/>
  <c r="L18" i="1"/>
  <c r="L44" i="1"/>
  <c r="L41" i="1"/>
  <c r="L50" i="1"/>
  <c r="L61" i="1"/>
  <c r="L89" i="1"/>
  <c r="L106" i="1"/>
  <c r="L139" i="1"/>
  <c r="L134" i="1"/>
  <c r="L161" i="1"/>
  <c r="L171" i="1"/>
  <c r="L180" i="1"/>
  <c r="L188" i="1"/>
  <c r="L200" i="1"/>
  <c r="L21" i="5"/>
  <c r="L46" i="5"/>
  <c r="L33" i="5"/>
  <c r="L50" i="5"/>
  <c r="L6" i="5"/>
  <c r="L72" i="5"/>
  <c r="L62" i="5"/>
  <c r="L27" i="5"/>
  <c r="L35" i="5"/>
  <c r="L89" i="5"/>
  <c r="O95" i="5"/>
  <c r="L94" i="5"/>
  <c r="L2" i="5"/>
  <c r="L3" i="5"/>
  <c r="L4" i="5"/>
  <c r="L5" i="5"/>
  <c r="L7" i="5"/>
  <c r="L8" i="5"/>
  <c r="L9" i="5"/>
  <c r="L10" i="5"/>
  <c r="L11" i="5"/>
  <c r="L12" i="5"/>
  <c r="L13" i="5"/>
  <c r="L14" i="5"/>
  <c r="L15" i="5"/>
  <c r="L16" i="5"/>
  <c r="L17" i="5"/>
  <c r="L18" i="5"/>
  <c r="L19" i="5"/>
  <c r="M2" i="5"/>
  <c r="L52" i="5"/>
  <c r="L49" i="5"/>
  <c r="L40" i="5"/>
  <c r="L31" i="5"/>
  <c r="L25" i="5"/>
  <c r="L20" i="5"/>
  <c r="L87" i="5"/>
  <c r="L90" i="5"/>
  <c r="L91" i="5"/>
  <c r="M89" i="5"/>
  <c r="L93" i="5"/>
  <c r="L42" i="5"/>
  <c r="L22" i="5"/>
  <c r="L38" i="5"/>
  <c r="L29" i="5"/>
  <c r="O104" i="5"/>
  <c r="L83" i="5"/>
  <c r="L103" i="5"/>
  <c r="L86" i="5"/>
  <c r="O89" i="5"/>
  <c r="L109" i="5"/>
  <c r="L39" i="5"/>
  <c r="L30" i="5"/>
  <c r="L85" i="5"/>
  <c r="L47" i="5"/>
  <c r="L23" i="5"/>
  <c r="L71" i="5"/>
  <c r="L69" i="5"/>
  <c r="L67" i="5"/>
  <c r="L63" i="5"/>
  <c r="L61" i="5"/>
  <c r="L59" i="5"/>
  <c r="L96" i="5"/>
  <c r="L95" i="5"/>
  <c r="O83" i="5"/>
  <c r="L108" i="5"/>
  <c r="L37" i="5"/>
  <c r="L32" i="5"/>
  <c r="L28" i="5"/>
  <c r="L48" i="5"/>
  <c r="L78" i="5"/>
  <c r="L68" i="5"/>
  <c r="O109" i="5"/>
  <c r="L111" i="5"/>
  <c r="L43" i="5"/>
  <c r="L76" i="5"/>
  <c r="L74" i="5"/>
  <c r="L66" i="5"/>
  <c r="L64" i="5"/>
  <c r="L60" i="5"/>
  <c r="L56" i="5"/>
  <c r="O92" i="5"/>
  <c r="L44" i="5"/>
  <c r="L26" i="5"/>
  <c r="L82" i="5"/>
  <c r="L79" i="5"/>
  <c r="L75" i="5"/>
  <c r="L73" i="5"/>
  <c r="L100" i="5"/>
  <c r="L97" i="5"/>
  <c r="L101" i="5"/>
  <c r="L110" i="5"/>
  <c r="L51" i="5"/>
  <c r="L36" i="5"/>
  <c r="L80" i="5"/>
  <c r="L70" i="5"/>
  <c r="L57" i="5"/>
  <c r="L55" i="5"/>
  <c r="L98" i="5"/>
  <c r="L105" i="5"/>
  <c r="L88" i="5"/>
  <c r="L92" i="5"/>
  <c r="L45" i="5"/>
  <c r="L41" i="5"/>
  <c r="L81" i="5"/>
  <c r="L65" i="5"/>
  <c r="L58" i="5"/>
  <c r="L54" i="5"/>
  <c r="L102" i="5"/>
  <c r="L107" i="5"/>
  <c r="L43" i="1"/>
  <c r="L96" i="1"/>
  <c r="L137" i="1"/>
  <c r="L148" i="1"/>
  <c r="L157" i="1"/>
  <c r="L165" i="1"/>
  <c r="L186" i="1"/>
  <c r="O194" i="1"/>
  <c r="L12" i="1"/>
  <c r="L56" i="1"/>
  <c r="L194" i="1"/>
  <c r="L199" i="1"/>
  <c r="M198" i="1"/>
  <c r="L28" i="1"/>
  <c r="L46" i="1"/>
  <c r="L45" i="1"/>
  <c r="L33" i="1"/>
  <c r="L51" i="1"/>
  <c r="L74" i="1"/>
  <c r="L69" i="1"/>
  <c r="L83" i="1"/>
  <c r="L118" i="1"/>
  <c r="L115" i="1"/>
  <c r="L112" i="1"/>
  <c r="L108" i="1"/>
  <c r="L107" i="1"/>
  <c r="L104" i="1"/>
  <c r="L103" i="1"/>
  <c r="L159" i="1"/>
  <c r="L20" i="1"/>
  <c r="L4" i="1"/>
  <c r="L57" i="1"/>
  <c r="L119" i="1"/>
  <c r="L126" i="1"/>
  <c r="L154" i="1"/>
  <c r="L167" i="1"/>
  <c r="L184" i="1"/>
  <c r="L77" i="5"/>
  <c r="L195" i="1"/>
  <c r="M194" i="1"/>
  <c r="O201" i="1"/>
  <c r="L84" i="5"/>
  <c r="M83" i="5"/>
  <c r="O101" i="5"/>
  <c r="O2" i="5"/>
  <c r="M95" i="5"/>
  <c r="M101" i="5"/>
  <c r="M92" i="5"/>
  <c r="M109" i="5"/>
  <c r="M104" i="5"/>
  <c r="L15" i="1"/>
  <c r="L48" i="1"/>
  <c r="L59" i="1"/>
  <c r="L110" i="1"/>
  <c r="L169" i="1"/>
  <c r="L179" i="1"/>
  <c r="L7" i="6"/>
  <c r="L48" i="6"/>
  <c r="L95" i="6"/>
  <c r="M93" i="6"/>
  <c r="L86" i="6"/>
  <c r="M84" i="6"/>
  <c r="L25" i="6"/>
  <c r="O144" i="6"/>
  <c r="L13" i="6"/>
  <c r="L59" i="6"/>
  <c r="L57" i="6"/>
  <c r="L109" i="6"/>
  <c r="L189" i="1"/>
  <c r="M189" i="1"/>
  <c r="L2" i="1"/>
  <c r="L65" i="1"/>
  <c r="L92" i="1"/>
  <c r="L122" i="1"/>
  <c r="L177" i="1"/>
  <c r="L172" i="1"/>
  <c r="L119" i="6"/>
  <c r="L99" i="6"/>
  <c r="M97" i="6"/>
  <c r="L38" i="6"/>
  <c r="M37" i="6"/>
  <c r="O125" i="6"/>
  <c r="L157" i="6"/>
</calcChain>
</file>

<file path=xl/comments1.xml><?xml version="1.0" encoding="utf-8"?>
<comments xmlns="http://schemas.openxmlformats.org/spreadsheetml/2006/main">
  <authors>
    <author>Thomas Sheldrick</author>
  </authors>
  <commentList>
    <comment ref="C77" authorId="0">
      <text>
        <r>
          <rPr>
            <b/>
            <sz val="9"/>
            <color indexed="81"/>
            <rFont val="Tahoma"/>
            <family val="2"/>
          </rPr>
          <t>Thomas Sheldrick:</t>
        </r>
        <r>
          <rPr>
            <sz val="9"/>
            <color indexed="81"/>
            <rFont val="Tahoma"/>
            <family val="2"/>
          </rPr>
          <t xml:space="preserve">
Dates of 0.55 to 0.72 Ma from Chen and Peng (1988). Discussed in Wang et al. (2011). We use an average of 0.635 Ma.</t>
        </r>
      </text>
    </comment>
    <comment ref="C79" authorId="0">
      <text>
        <r>
          <rPr>
            <b/>
            <sz val="9"/>
            <color indexed="81"/>
            <rFont val="Tahoma"/>
            <family val="2"/>
          </rPr>
          <t>Thomas Sheldrick:</t>
        </r>
        <r>
          <rPr>
            <sz val="9"/>
            <color indexed="81"/>
            <rFont val="Tahoma"/>
            <family val="2"/>
          </rPr>
          <t xml:space="preserve">
Dates of 4.02 to 6.38 Ma from Jin et al. (2003). Discussed in Wang et al. (2011). We use an average of 5.2 Ma.</t>
        </r>
      </text>
    </comment>
    <comment ref="C84" authorId="0">
      <text>
        <r>
          <rPr>
            <b/>
            <sz val="9"/>
            <color indexed="81"/>
            <rFont val="Tahoma"/>
            <family val="2"/>
          </rPr>
          <t>Thomas Sheldrick:</t>
        </r>
        <r>
          <rPr>
            <sz val="9"/>
            <color indexed="81"/>
            <rFont val="Tahoma"/>
            <family val="2"/>
          </rPr>
          <t xml:space="preserve">
Dates of 7.3 to 12.3 Ma from Jin et al. (2003). Discussed in Wang et al. (2011). We use an average of 9.8 Ma.</t>
        </r>
      </text>
    </comment>
    <comment ref="C89" authorId="0">
      <text>
        <r>
          <rPr>
            <b/>
            <sz val="9"/>
            <color indexed="81"/>
            <rFont val="Tahoma"/>
            <family val="2"/>
          </rPr>
          <t>Thomas Sheldrick:</t>
        </r>
        <r>
          <rPr>
            <sz val="9"/>
            <color indexed="81"/>
            <rFont val="Tahoma"/>
            <family val="2"/>
          </rPr>
          <t xml:space="preserve">
Gabbros were dated by Chen and Peng, 1988. Discussed in Wang et al. (2011).</t>
        </r>
      </text>
    </comment>
    <comment ref="E125" authorId="0">
      <text>
        <r>
          <rPr>
            <b/>
            <sz val="9"/>
            <color indexed="81"/>
            <rFont val="Tahoma"/>
            <family val="2"/>
          </rPr>
          <t>Thomas Sheldrick:</t>
        </r>
        <r>
          <rPr>
            <sz val="9"/>
            <color indexed="81"/>
            <rFont val="Tahoma"/>
            <family val="2"/>
          </rPr>
          <t xml:space="preserve">
Sample SF03-4 was dated (Weiqiang et al., 2007).</t>
        </r>
      </text>
    </comment>
    <comment ref="C144" authorId="0">
      <text>
        <r>
          <rPr>
            <b/>
            <sz val="9"/>
            <color indexed="81"/>
            <rFont val="Tahoma"/>
            <family val="2"/>
          </rPr>
          <t>Thomas Sheldrick:</t>
        </r>
        <r>
          <rPr>
            <sz val="9"/>
            <color indexed="81"/>
            <rFont val="Tahoma"/>
            <family val="2"/>
          </rPr>
          <t xml:space="preserve">
Liu et al. (2008) states an age range from 122-125 Ma, with data taken from Zhou et al. (2003). We use an average of 123.5 Ma. </t>
        </r>
      </text>
    </comment>
    <comment ref="Q150" authorId="0">
      <text>
        <r>
          <rPr>
            <b/>
            <sz val="9"/>
            <color indexed="81"/>
            <rFont val="Tahoma"/>
            <family val="2"/>
          </rPr>
          <t>Thomas Sheldrick:</t>
        </r>
        <r>
          <rPr>
            <sz val="9"/>
            <color indexed="81"/>
            <rFont val="Tahoma"/>
            <family val="2"/>
          </rPr>
          <t xml:space="preserve">
Age corrected to 130 Ma (Pei et al., 2011)
</t>
        </r>
      </text>
    </comment>
    <comment ref="T150" authorId="0">
      <text>
        <r>
          <rPr>
            <b/>
            <sz val="9"/>
            <color indexed="81"/>
            <rFont val="Tahoma"/>
            <family val="2"/>
          </rPr>
          <t>Thomas Sheldrick:</t>
        </r>
        <r>
          <rPr>
            <sz val="9"/>
            <color indexed="81"/>
            <rFont val="Tahoma"/>
            <family val="2"/>
          </rPr>
          <t xml:space="preserve">
Age corrected to 130 Ma (Pei et al., 2011)</t>
        </r>
      </text>
    </comment>
  </commentList>
</comments>
</file>

<file path=xl/sharedStrings.xml><?xml version="1.0" encoding="utf-8"?>
<sst xmlns="http://schemas.openxmlformats.org/spreadsheetml/2006/main" count="2142" uniqueCount="1220">
  <si>
    <t>Sample Number</t>
  </si>
  <si>
    <t>Age (Ma)</t>
  </si>
  <si>
    <t>± (Ma)</t>
  </si>
  <si>
    <t>Dating method</t>
  </si>
  <si>
    <t>Nb/Y</t>
  </si>
  <si>
    <t>Zr/Y</t>
  </si>
  <si>
    <t>ΔNb</t>
  </si>
  <si>
    <t>Nb/La</t>
  </si>
  <si>
    <t>Longitude</t>
  </si>
  <si>
    <t>Latitude</t>
  </si>
  <si>
    <t>Reference</t>
  </si>
  <si>
    <t>TCS 4.1</t>
  </si>
  <si>
    <t>TCS 18.1</t>
  </si>
  <si>
    <t>TCS 22.1</t>
  </si>
  <si>
    <t>TCS 25.2</t>
  </si>
  <si>
    <t>TCS 31.1</t>
  </si>
  <si>
    <t>TCS 33.1</t>
  </si>
  <si>
    <t>TCS 7.1</t>
  </si>
  <si>
    <t>TCS 7.7</t>
  </si>
  <si>
    <t>TB95-6.3.3 (‡)</t>
  </si>
  <si>
    <t>TB95-7.1.6 (†)</t>
  </si>
  <si>
    <t>TB95-9.5.2</t>
  </si>
  <si>
    <t>TB95-8.2 (†)</t>
  </si>
  <si>
    <t>TB95-8.7 (‡)</t>
  </si>
  <si>
    <t>TB95-11.6 (‡)</t>
  </si>
  <si>
    <t>JB7</t>
  </si>
  <si>
    <t>JB12 (‡)</t>
  </si>
  <si>
    <t>JB26</t>
  </si>
  <si>
    <t>JB57</t>
  </si>
  <si>
    <t>JB94</t>
  </si>
  <si>
    <t>BU23</t>
  </si>
  <si>
    <t>BU56</t>
  </si>
  <si>
    <t>DB3</t>
  </si>
  <si>
    <t>8/112</t>
  </si>
  <si>
    <t>MN-10.1.1</t>
  </si>
  <si>
    <t>MN-11.2.2</t>
  </si>
  <si>
    <t>Rock type</t>
  </si>
  <si>
    <r>
      <t>40</t>
    </r>
    <r>
      <rPr>
        <sz val="9"/>
        <color theme="1"/>
        <rFont val="Arial"/>
        <family val="2"/>
      </rPr>
      <t>Ar/</t>
    </r>
    <r>
      <rPr>
        <vertAlign val="superscript"/>
        <sz val="9"/>
        <color theme="1"/>
        <rFont val="Arial"/>
        <family val="2"/>
      </rPr>
      <t>39</t>
    </r>
    <r>
      <rPr>
        <sz val="9"/>
        <color theme="1"/>
        <rFont val="Arial"/>
        <family val="2"/>
      </rPr>
      <t xml:space="preserve">Ar </t>
    </r>
  </si>
  <si>
    <t>Location</t>
  </si>
  <si>
    <t xml:space="preserve">TB95-12.7.2 </t>
  </si>
  <si>
    <t>TB95-2.1</t>
  </si>
  <si>
    <t xml:space="preserve">TB95-12.2 </t>
  </si>
  <si>
    <t>4/1</t>
  </si>
  <si>
    <t>Jaran Bogd (Gobi Altai)</t>
  </si>
  <si>
    <t>Bulgantiin Uul (Gobi Altai)</t>
  </si>
  <si>
    <t>Dulaan Bogd (Gobi Altai)</t>
  </si>
  <si>
    <t>Basaltic trachyandesite</t>
  </si>
  <si>
    <t>Gobi Altai (Sevrei Plateau)</t>
  </si>
  <si>
    <t>Gobi Altai (Bogd Plateau)</t>
  </si>
  <si>
    <t>Trachybasalt</t>
  </si>
  <si>
    <t>Tariat-Morun Formation</t>
  </si>
  <si>
    <t>Tariat-Chuloot Formation</t>
  </si>
  <si>
    <t>Tsagandelger area</t>
  </si>
  <si>
    <t>Dych Gol area</t>
  </si>
  <si>
    <t>Low-Si adakite</t>
  </si>
  <si>
    <t>Basanite</t>
  </si>
  <si>
    <t>Absarokite</t>
  </si>
  <si>
    <t>Trachandesite</t>
  </si>
  <si>
    <t>Trachyandesite</t>
  </si>
  <si>
    <t>Trachydacite</t>
  </si>
  <si>
    <t>Tsost Magmatic Field (Gobi Altai)</t>
  </si>
  <si>
    <t>Tsagaan Tsav (Gobi Altai)</t>
  </si>
  <si>
    <t>Uulbayan area</t>
  </si>
  <si>
    <t>Baruun-Urt area</t>
  </si>
  <si>
    <t>Choybalson area</t>
  </si>
  <si>
    <t>North of Choybalson</t>
  </si>
  <si>
    <t>Dashbalbar area</t>
  </si>
  <si>
    <t>Khentii area</t>
  </si>
  <si>
    <r>
      <t>87</t>
    </r>
    <r>
      <rPr>
        <b/>
        <sz val="12"/>
        <color rgb="FF000000"/>
        <rFont val="Arial"/>
        <family val="2"/>
      </rPr>
      <t>Sr/</t>
    </r>
    <r>
      <rPr>
        <b/>
        <vertAlign val="superscript"/>
        <sz val="12"/>
        <color rgb="FF000000"/>
        <rFont val="Arial"/>
        <family val="2"/>
      </rPr>
      <t>86</t>
    </r>
    <r>
      <rPr>
        <b/>
        <sz val="12"/>
        <color rgb="FF000000"/>
        <rFont val="Arial"/>
        <family val="2"/>
      </rPr>
      <t>Sr</t>
    </r>
    <r>
      <rPr>
        <b/>
        <vertAlign val="subscript"/>
        <sz val="12"/>
        <color rgb="FF000000"/>
        <rFont val="Arial"/>
        <family val="2"/>
      </rPr>
      <t>(m)</t>
    </r>
  </si>
  <si>
    <t>YUKH-12/9</t>
  </si>
  <si>
    <t>YUKH-12/20</t>
  </si>
  <si>
    <t>YUKH-12/30</t>
  </si>
  <si>
    <t>YUKH-12/7</t>
  </si>
  <si>
    <t>YUKH-12/15</t>
  </si>
  <si>
    <t>YUKH-12/28</t>
  </si>
  <si>
    <t>YUKH-12/37</t>
  </si>
  <si>
    <t>YUKH-12/39</t>
  </si>
  <si>
    <t>YUKH-12/10</t>
  </si>
  <si>
    <t>YUKH-12/11</t>
  </si>
  <si>
    <t>YUKH-12/18</t>
  </si>
  <si>
    <t>YUKH-12/25</t>
  </si>
  <si>
    <t>YUKH-12/32</t>
  </si>
  <si>
    <t>YUKH-12/47</t>
  </si>
  <si>
    <t>YUKH-12/43</t>
  </si>
  <si>
    <t>YUKH-12/44</t>
  </si>
  <si>
    <t>YUKH-12/53</t>
  </si>
  <si>
    <t>YUKH-12/55</t>
  </si>
  <si>
    <t>K-Ar</t>
  </si>
  <si>
    <t>Lower Orkhon River (Khangai Plateau)</t>
  </si>
  <si>
    <r>
      <t xml:space="preserve">Yarmolyuk, V.V., Kudryashova, E.A., Kozlovsky, A.M., Lebedev, V.A. and Savatenkov, V.M., 2015. Late Mesozoic–Cenozoic intraplate magmatism in Central Asia and its relation with mantle diapirism: Evidence from the South Khangai volcanic region, Mongolia. </t>
    </r>
    <r>
      <rPr>
        <i/>
        <sz val="9"/>
        <color rgb="FF222222"/>
        <rFont val="Arial"/>
        <family val="2"/>
      </rPr>
      <t>Journal of Asian Earth Sciences</t>
    </r>
    <r>
      <rPr>
        <sz val="9"/>
        <color rgb="FF222222"/>
        <rFont val="Arial"/>
        <family val="2"/>
      </rPr>
      <t xml:space="preserve">, </t>
    </r>
    <r>
      <rPr>
        <i/>
        <sz val="9"/>
        <color rgb="FF222222"/>
        <rFont val="Arial"/>
        <family val="2"/>
      </rPr>
      <t>111</t>
    </r>
    <r>
      <rPr>
        <sz val="9"/>
        <color rgb="FF222222"/>
        <rFont val="Arial"/>
        <family val="2"/>
      </rPr>
      <t>, pp.604-623. And references therein (see Appendix A)</t>
    </r>
  </si>
  <si>
    <r>
      <t xml:space="preserve">Sheldrick, T.C., Barry, T.L., Van Hinsbergen, D.J. and Kempton, P.D., 2018. Constraining lithospheric removal and asthenospheric input to melts in Central Asia: A geochemical study of Triassic to Cretaceous magmatic rocks in the Gobi Altai (Mongolia). </t>
    </r>
    <r>
      <rPr>
        <i/>
        <sz val="9"/>
        <color rgb="FF222222"/>
        <rFont val="Arial"/>
        <family val="2"/>
      </rPr>
      <t>Lithos</t>
    </r>
    <r>
      <rPr>
        <sz val="9"/>
        <color rgb="FF222222"/>
        <rFont val="Arial"/>
        <family val="2"/>
      </rPr>
      <t xml:space="preserve">, </t>
    </r>
    <r>
      <rPr>
        <i/>
        <sz val="9"/>
        <color rgb="FF222222"/>
        <rFont val="Arial"/>
        <family val="2"/>
      </rPr>
      <t>296</t>
    </r>
    <r>
      <rPr>
        <sz val="9"/>
        <color rgb="FF222222"/>
        <rFont val="Arial"/>
        <family val="2"/>
      </rPr>
      <t>, pp.297-315.</t>
    </r>
  </si>
  <si>
    <r>
      <t xml:space="preserve">Dash, B., Yin, A., Jiang, N., Tseveendorj, B. and Han, B., 2015. Petrology, structural setting, timing, and geochemistry of Cretaceous volcanic rocks in eastern Mongolia: Constraints on their tectonic origin. </t>
    </r>
    <r>
      <rPr>
        <i/>
        <sz val="9"/>
        <color rgb="FF222222"/>
        <rFont val="Arial"/>
        <family val="2"/>
      </rPr>
      <t>Gondwana Research</t>
    </r>
    <r>
      <rPr>
        <sz val="9"/>
        <color rgb="FF222222"/>
        <rFont val="Arial"/>
        <family val="2"/>
      </rPr>
      <t xml:space="preserve">, </t>
    </r>
    <r>
      <rPr>
        <i/>
        <sz val="9"/>
        <color rgb="FF222222"/>
        <rFont val="Arial"/>
        <family val="2"/>
      </rPr>
      <t>27</t>
    </r>
    <r>
      <rPr>
        <sz val="9"/>
        <color rgb="FF222222"/>
        <rFont val="Arial"/>
        <family val="2"/>
      </rPr>
      <t>(1), pp.281-299.</t>
    </r>
  </si>
  <si>
    <r>
      <t xml:space="preserve">Barry, T.L., Saunders, A.D., Kempton, P.D., Windley, B.F., Pringle, M.S., Dorjnamjaa, D. and Saandar, S., 2003. Petrogenesis of Cenozoic basalts from Mongolia: evidence for the role of asthenospheric versus metasomatized lithospheric mantle sources. </t>
    </r>
    <r>
      <rPr>
        <i/>
        <sz val="9"/>
        <color rgb="FF222222"/>
        <rFont val="Arial"/>
        <family val="2"/>
      </rPr>
      <t>Journal of Petrology</t>
    </r>
    <r>
      <rPr>
        <sz val="9"/>
        <color rgb="FF222222"/>
        <rFont val="Arial"/>
        <family val="2"/>
      </rPr>
      <t xml:space="preserve">, </t>
    </r>
    <r>
      <rPr>
        <i/>
        <sz val="9"/>
        <color rgb="FF222222"/>
        <rFont val="Arial"/>
        <family val="2"/>
      </rPr>
      <t>44</t>
    </r>
    <r>
      <rPr>
        <sz val="9"/>
        <color rgb="FF222222"/>
        <rFont val="Arial"/>
        <family val="2"/>
      </rPr>
      <t>(1), pp.55-91.</t>
    </r>
  </si>
  <si>
    <r>
      <t xml:space="preserve">Barry, T.L., 1999. </t>
    </r>
    <r>
      <rPr>
        <i/>
        <sz val="9"/>
        <color rgb="FF222222"/>
        <rFont val="Arial"/>
        <family val="2"/>
      </rPr>
      <t>Origins of Cenozoic basalts in Mongolia: a chemical and isotope study</t>
    </r>
    <r>
      <rPr>
        <sz val="9"/>
        <color rgb="FF222222"/>
        <rFont val="Arial"/>
        <family val="2"/>
      </rPr>
      <t xml:space="preserve"> (Doctoral dissertation, Geology).</t>
    </r>
  </si>
  <si>
    <t>YUKH-13/2</t>
  </si>
  <si>
    <t>YUKH-13/7</t>
  </si>
  <si>
    <t>YUKH-13/8</t>
  </si>
  <si>
    <t>YUKH-13/11</t>
  </si>
  <si>
    <t>YUKH-13/15</t>
  </si>
  <si>
    <t>YUKH-13/21</t>
  </si>
  <si>
    <t>Khanui River (Khangai Plateau)</t>
  </si>
  <si>
    <t>YUKH-11/1</t>
  </si>
  <si>
    <t>YUKH-11/2</t>
  </si>
  <si>
    <t>Ugii Lake (Khangai Plateau)</t>
  </si>
  <si>
    <t>Phonotephrite</t>
  </si>
  <si>
    <t>Tariat (Khangai Plateau)</t>
  </si>
  <si>
    <t>TSM-4/6</t>
  </si>
  <si>
    <t>YUKH-14/14</t>
  </si>
  <si>
    <t>YUKH-14/23</t>
  </si>
  <si>
    <t>YUKH-14/24</t>
  </si>
  <si>
    <t>TSM-4/8</t>
  </si>
  <si>
    <t>TSM-4/10</t>
  </si>
  <si>
    <t>TSM-4/12</t>
  </si>
  <si>
    <t>TSM-4/14</t>
  </si>
  <si>
    <t>YUKH-7/8</t>
  </si>
  <si>
    <t>YUKH-7/9</t>
  </si>
  <si>
    <t>YUKH-7/10</t>
  </si>
  <si>
    <t>YUKH-7/12</t>
  </si>
  <si>
    <t>YUKH-14/7</t>
  </si>
  <si>
    <t>YUKH-14/13</t>
  </si>
  <si>
    <t>YUKH-14/22</t>
  </si>
  <si>
    <t>YUKH-14/18</t>
  </si>
  <si>
    <t>YUKH-14/19</t>
  </si>
  <si>
    <t>YUKH-7/14</t>
  </si>
  <si>
    <t>YUKH-7/3</t>
  </si>
  <si>
    <t>YUKH-7/5</t>
  </si>
  <si>
    <t>YUKH-14/2</t>
  </si>
  <si>
    <t>YUKH-14/17</t>
  </si>
  <si>
    <t>Foidite</t>
  </si>
  <si>
    <t>YUKH-10/14</t>
  </si>
  <si>
    <t>YUKH-10/15</t>
  </si>
  <si>
    <t>YUKH-10/18</t>
  </si>
  <si>
    <t>YUKH-10/20</t>
  </si>
  <si>
    <t>TSM-2/4</t>
  </si>
  <si>
    <t>TSM-2/6</t>
  </si>
  <si>
    <t>TSM-2/10</t>
  </si>
  <si>
    <t>YUKH-10/5</t>
  </si>
  <si>
    <t>YUKH-10/7</t>
  </si>
  <si>
    <t>YUKH-10/12</t>
  </si>
  <si>
    <t>YUKH-10/25</t>
  </si>
  <si>
    <t>YUKH-10/27</t>
  </si>
  <si>
    <t>YUKH-10/32</t>
  </si>
  <si>
    <t>YUKH-10/33</t>
  </si>
  <si>
    <t>YUKH-10/36</t>
  </si>
  <si>
    <t>YUKH-10/38</t>
  </si>
  <si>
    <t>YUKH-10/10</t>
  </si>
  <si>
    <t>YUKH-10/11</t>
  </si>
  <si>
    <t>TSM-4/1</t>
  </si>
  <si>
    <t>YUKH-10/35</t>
  </si>
  <si>
    <t>YUKH-10/39</t>
  </si>
  <si>
    <t>Upper Orkhon River (Khangai Plateau)</t>
  </si>
  <si>
    <t>Andesite</t>
  </si>
  <si>
    <t>Basalt</t>
  </si>
  <si>
    <t>YUKH-20/6</t>
  </si>
  <si>
    <t>YUKH-20/9</t>
  </si>
  <si>
    <t>YUKH-20/1</t>
  </si>
  <si>
    <t>YUKH-20/2</t>
  </si>
  <si>
    <t>YUKH-20/5</t>
  </si>
  <si>
    <t>YUKH-6/12</t>
  </si>
  <si>
    <t>YUKH-20/12</t>
  </si>
  <si>
    <t>YUKH-6/4</t>
  </si>
  <si>
    <t>YUKH-6/8</t>
  </si>
  <si>
    <t>YUKH-6/10</t>
  </si>
  <si>
    <t>YUKH-6/14</t>
  </si>
  <si>
    <t>YUKH-6/17</t>
  </si>
  <si>
    <t>YUKH-6/21</t>
  </si>
  <si>
    <t>YUKH-20/7</t>
  </si>
  <si>
    <t>YUKH-20/8</t>
  </si>
  <si>
    <t>YUKH-13/23</t>
  </si>
  <si>
    <t>YUKH-5/2</t>
  </si>
  <si>
    <t>TSM-4/2</t>
  </si>
  <si>
    <t>YUKH-5/10</t>
  </si>
  <si>
    <t>YUKH-5/14</t>
  </si>
  <si>
    <t>Khangai Range Wathershed (Khangai Plateau)</t>
  </si>
  <si>
    <t>TSM-1/4</t>
  </si>
  <si>
    <t>TSM-1/19</t>
  </si>
  <si>
    <t>TSM-2/5</t>
  </si>
  <si>
    <t>TSM-3/13</t>
  </si>
  <si>
    <t>YUKH-8/3</t>
  </si>
  <si>
    <t>YUKH-8/7</t>
  </si>
  <si>
    <t>YUKH-8/14</t>
  </si>
  <si>
    <t>YUKH-8/15</t>
  </si>
  <si>
    <t>YUKH-8/17</t>
  </si>
  <si>
    <t>YUKH-8/19</t>
  </si>
  <si>
    <t>YUKH-9/12</t>
  </si>
  <si>
    <t>TSM-2/3</t>
  </si>
  <si>
    <t>TSM-3/2</t>
  </si>
  <si>
    <t>TSM-3/7</t>
  </si>
  <si>
    <t>TSM-3/8</t>
  </si>
  <si>
    <t>YUKH-8/22</t>
  </si>
  <si>
    <t>YUKH-9/2</t>
  </si>
  <si>
    <t>YUKH-9/5</t>
  </si>
  <si>
    <t>YUKH-9/7</t>
  </si>
  <si>
    <t>YUKH-9/17</t>
  </si>
  <si>
    <t>Valley of Lakes (Khangai Plateau)</t>
  </si>
  <si>
    <t>TSM-2/1</t>
  </si>
  <si>
    <t>YUKH-8/1</t>
  </si>
  <si>
    <t>Tephriphonolite</t>
  </si>
  <si>
    <t>YUKH-19/33</t>
  </si>
  <si>
    <t xml:space="preserve">Gobi Altai </t>
  </si>
  <si>
    <t>NT-4/1a</t>
  </si>
  <si>
    <t>1720/1</t>
  </si>
  <si>
    <t>Noyon Range (Gobi Tien Shan)</t>
  </si>
  <si>
    <t>YUKH-1/1</t>
  </si>
  <si>
    <t>Sevrei Range (Gobi Tien Shan)</t>
  </si>
  <si>
    <t>YUKH-18/2</t>
  </si>
  <si>
    <t>YUKH-18/11</t>
  </si>
  <si>
    <t>YUKH-18/6</t>
  </si>
  <si>
    <t>YUKH-2/6</t>
  </si>
  <si>
    <t>YUKH-2/7</t>
  </si>
  <si>
    <t>YUKH-2/9</t>
  </si>
  <si>
    <t>YUKH-2/10</t>
  </si>
  <si>
    <t>YUKH-2/1</t>
  </si>
  <si>
    <t>YUKH-4/4</t>
  </si>
  <si>
    <t xml:space="preserve">Gurvan-Saikhan Range (Gobi Tien Shan) </t>
  </si>
  <si>
    <t>Borzongiin-Govi depression (Gobi Tien Shan)</t>
  </si>
  <si>
    <t>YUKH-3/3</t>
  </si>
  <si>
    <t>YUM-32/15</t>
  </si>
  <si>
    <t>YUKH-3/5</t>
  </si>
  <si>
    <t>YUKH-3/7</t>
  </si>
  <si>
    <t>YUKH-25/8</t>
  </si>
  <si>
    <t>Dush Uul (Gobi Tien Shan)</t>
  </si>
  <si>
    <t>YUKH-17/3</t>
  </si>
  <si>
    <t>South Gobi area (Gobi Tien Shan)</t>
  </si>
  <si>
    <t>YUKH-28/4</t>
  </si>
  <si>
    <t>Khotgor (Gobi Altai)</t>
  </si>
  <si>
    <t>YUKH-16/3</t>
  </si>
  <si>
    <t>YUKH-16/6</t>
  </si>
  <si>
    <t>YUKH-16/9</t>
  </si>
  <si>
    <t>YUKH-16/39</t>
  </si>
  <si>
    <t>YUKH-29/3</t>
  </si>
  <si>
    <t>YUKH-16/20</t>
  </si>
  <si>
    <t>YUKH-16/56</t>
  </si>
  <si>
    <t>Mushugai well area (Gobi Altai)</t>
  </si>
  <si>
    <t>YUKH-19/1</t>
  </si>
  <si>
    <t>YUKH-19/17</t>
  </si>
  <si>
    <t>YUKH-19/21</t>
  </si>
  <si>
    <t>YUKH-19/26</t>
  </si>
  <si>
    <t>YUKH-19/7</t>
  </si>
  <si>
    <t>YUKH-19/13</t>
  </si>
  <si>
    <t>YUKH-19/27</t>
  </si>
  <si>
    <t>YUKH-19/37</t>
  </si>
  <si>
    <t>Arts-Bogd Range (Gobi Altai)</t>
  </si>
  <si>
    <t>YUKH-19/44</t>
  </si>
  <si>
    <t>Zuun-Bogd Range (Gobi Altai)</t>
  </si>
  <si>
    <t>YUKH-21/10</t>
  </si>
  <si>
    <t>YUKH-21/1</t>
  </si>
  <si>
    <t>YUKH-21/3</t>
  </si>
  <si>
    <t>Ikh-Bogd Range (Gobi Altai)</t>
  </si>
  <si>
    <t>Basaltic andesite</t>
  </si>
  <si>
    <t>YUKH-22/10</t>
  </si>
  <si>
    <t>YUKH-22/26</t>
  </si>
  <si>
    <t>YUKH-25/6</t>
  </si>
  <si>
    <t>Bayan-Tsagan Range (Gobi Altai)</t>
  </si>
  <si>
    <t>ARG-3/2</t>
  </si>
  <si>
    <t>ARG-3/7</t>
  </si>
  <si>
    <t>YUKH-22/22</t>
  </si>
  <si>
    <t>Khara-Argalant and Dund-Argalant ranges (Gobi Altai)</t>
  </si>
  <si>
    <t>YUKH-23/1</t>
  </si>
  <si>
    <t>Chandman (Gobi Altai)</t>
  </si>
  <si>
    <t>Average ΔNb</t>
  </si>
  <si>
    <t>GO 1/5</t>
  </si>
  <si>
    <t>MG 3/8</t>
  </si>
  <si>
    <t>GO 1/1</t>
  </si>
  <si>
    <t>Kham 3/14</t>
  </si>
  <si>
    <t>Kham 3/16</t>
  </si>
  <si>
    <t>Rb-Sr isochron</t>
  </si>
  <si>
    <t>GO 1/6</t>
  </si>
  <si>
    <t>GO 1/83</t>
  </si>
  <si>
    <t>GO 1/81</t>
  </si>
  <si>
    <t>Average Nb/La</t>
  </si>
  <si>
    <r>
      <t>87</t>
    </r>
    <r>
      <rPr>
        <b/>
        <sz val="12"/>
        <color rgb="FF000000"/>
        <rFont val="Arial"/>
        <family val="2"/>
      </rPr>
      <t>Sr/</t>
    </r>
    <r>
      <rPr>
        <b/>
        <vertAlign val="superscript"/>
        <sz val="12"/>
        <color rgb="FF000000"/>
        <rFont val="Arial"/>
        <family val="2"/>
      </rPr>
      <t>86</t>
    </r>
    <r>
      <rPr>
        <b/>
        <sz val="12"/>
        <color rgb="FF000000"/>
        <rFont val="Arial"/>
        <family val="2"/>
      </rPr>
      <t>Sr</t>
    </r>
    <r>
      <rPr>
        <b/>
        <vertAlign val="subscript"/>
        <sz val="12"/>
        <color rgb="FF000000"/>
        <rFont val="Arial"/>
        <family val="2"/>
      </rPr>
      <t>(i)</t>
    </r>
  </si>
  <si>
    <r>
      <t xml:space="preserve">Average </t>
    </r>
    <r>
      <rPr>
        <b/>
        <vertAlign val="superscript"/>
        <sz val="12"/>
        <color theme="1"/>
        <rFont val="Arial"/>
        <family val="2"/>
      </rPr>
      <t>87</t>
    </r>
    <r>
      <rPr>
        <b/>
        <sz val="12"/>
        <color theme="1"/>
        <rFont val="Arial"/>
        <family val="2"/>
      </rPr>
      <t>Sr/</t>
    </r>
    <r>
      <rPr>
        <b/>
        <vertAlign val="superscript"/>
        <sz val="12"/>
        <color theme="1"/>
        <rFont val="Arial"/>
        <family val="2"/>
      </rPr>
      <t>86</t>
    </r>
    <r>
      <rPr>
        <b/>
        <sz val="12"/>
        <color theme="1"/>
        <rFont val="Arial"/>
        <family val="2"/>
      </rPr>
      <t>Sr</t>
    </r>
    <r>
      <rPr>
        <b/>
        <vertAlign val="subscript"/>
        <sz val="12"/>
        <color theme="1"/>
        <rFont val="Arial"/>
        <family val="2"/>
      </rPr>
      <t>(i)</t>
    </r>
  </si>
  <si>
    <r>
      <t>143</t>
    </r>
    <r>
      <rPr>
        <b/>
        <sz val="12"/>
        <color theme="1"/>
        <rFont val="Arial"/>
        <family val="2"/>
      </rPr>
      <t>Nd/</t>
    </r>
    <r>
      <rPr>
        <b/>
        <vertAlign val="superscript"/>
        <sz val="12"/>
        <color theme="1"/>
        <rFont val="Arial"/>
        <family val="2"/>
      </rPr>
      <t>144</t>
    </r>
    <r>
      <rPr>
        <b/>
        <sz val="12"/>
        <color theme="1"/>
        <rFont val="Arial"/>
        <family val="2"/>
      </rPr>
      <t>Nd</t>
    </r>
    <r>
      <rPr>
        <b/>
        <vertAlign val="subscript"/>
        <sz val="12"/>
        <color theme="1"/>
        <rFont val="Arial"/>
        <family val="2"/>
      </rPr>
      <t>(m)</t>
    </r>
  </si>
  <si>
    <r>
      <t>εNd</t>
    </r>
    <r>
      <rPr>
        <b/>
        <vertAlign val="subscript"/>
        <sz val="12"/>
        <rFont val="Arial"/>
        <family val="2"/>
      </rPr>
      <t>(t)</t>
    </r>
  </si>
  <si>
    <r>
      <t>176</t>
    </r>
    <r>
      <rPr>
        <b/>
        <sz val="12"/>
        <color theme="1"/>
        <rFont val="Arial"/>
        <family val="2"/>
      </rPr>
      <t>Hf/</t>
    </r>
    <r>
      <rPr>
        <b/>
        <vertAlign val="superscript"/>
        <sz val="12"/>
        <color theme="1"/>
        <rFont val="Arial"/>
        <family val="2"/>
      </rPr>
      <t>177</t>
    </r>
    <r>
      <rPr>
        <b/>
        <sz val="12"/>
        <color theme="1"/>
        <rFont val="Arial"/>
        <family val="2"/>
      </rPr>
      <t>Hf</t>
    </r>
    <r>
      <rPr>
        <b/>
        <vertAlign val="subscript"/>
        <sz val="12"/>
        <color theme="1"/>
        <rFont val="Arial"/>
        <family val="2"/>
      </rPr>
      <t>(m)</t>
    </r>
  </si>
  <si>
    <r>
      <t>εHf</t>
    </r>
    <r>
      <rPr>
        <b/>
        <vertAlign val="subscript"/>
        <sz val="12"/>
        <rFont val="Arial"/>
        <family val="2"/>
      </rPr>
      <t xml:space="preserve">(t) </t>
    </r>
  </si>
  <si>
    <r>
      <t>Average εNd</t>
    </r>
    <r>
      <rPr>
        <b/>
        <vertAlign val="subscript"/>
        <sz val="12"/>
        <rFont val="Arial"/>
        <family val="2"/>
      </rPr>
      <t>(t)</t>
    </r>
  </si>
  <si>
    <t>Tephrite</t>
  </si>
  <si>
    <t>Murtoi Dike (western Transbaikalia)</t>
  </si>
  <si>
    <t>Shaluta ancient volcano (Western Transbaikalia)</t>
  </si>
  <si>
    <t>Kham 3/15</t>
  </si>
  <si>
    <r>
      <t xml:space="preserve">Andryushchenko, S.V., Vorontsov, A.A., Yarmolyuk, V.V. and Sandimirov, I.V., 2010. Evolution of Jurassic–Cretaceous magmatism in the Khambin volcanotectonic complex (western Transbaikalia). </t>
    </r>
    <r>
      <rPr>
        <i/>
        <sz val="9"/>
        <color rgb="FF222222"/>
        <rFont val="Arial"/>
        <family val="2"/>
      </rPr>
      <t>Russian Geology and Geophysics</t>
    </r>
    <r>
      <rPr>
        <sz val="9"/>
        <color rgb="FF222222"/>
        <rFont val="Arial"/>
        <family val="2"/>
      </rPr>
      <t xml:space="preserve">, </t>
    </r>
    <r>
      <rPr>
        <i/>
        <sz val="9"/>
        <color rgb="FF222222"/>
        <rFont val="Arial"/>
        <family val="2"/>
      </rPr>
      <t>51</t>
    </r>
    <r>
      <rPr>
        <sz val="9"/>
        <color rgb="FF222222"/>
        <rFont val="Arial"/>
        <family val="2"/>
      </rPr>
      <t>(7), pp.734-749. And references therein.</t>
    </r>
  </si>
  <si>
    <t>GO 5/3</t>
  </si>
  <si>
    <t>GO 5/4</t>
  </si>
  <si>
    <t>Kham 1/6</t>
  </si>
  <si>
    <t>Volcanic Field (Western Transbaikalia)</t>
  </si>
  <si>
    <t>93VBS 4</t>
  </si>
  <si>
    <t>93VBS 215</t>
  </si>
  <si>
    <t>93VBS 355</t>
  </si>
  <si>
    <t>93VBS 365</t>
  </si>
  <si>
    <t>93VBS 112</t>
  </si>
  <si>
    <t>93VBS 268</t>
  </si>
  <si>
    <t>93VBS 162</t>
  </si>
  <si>
    <t>93VBS 356</t>
  </si>
  <si>
    <t>93VBS 25</t>
  </si>
  <si>
    <t>93VBS 205</t>
  </si>
  <si>
    <t>93VBS 55</t>
  </si>
  <si>
    <t>93VBS 283</t>
  </si>
  <si>
    <t>93VBS 63</t>
  </si>
  <si>
    <t>93VBS 43</t>
  </si>
  <si>
    <t>93VBS 92</t>
  </si>
  <si>
    <t>93VBS 369</t>
  </si>
  <si>
    <t>93VBS 370</t>
  </si>
  <si>
    <t>93VBS 315</t>
  </si>
  <si>
    <t>Vitim Volcanic Field (Baikal Rift Zone)</t>
  </si>
  <si>
    <t>Esin et al. (1995) gave K-Ar ages ranging from 6.6 to 10.65 Ma.
To be consistent with Johnson et al. (2005) we use an average age of 10 Ma.</t>
  </si>
  <si>
    <r>
      <t>Average εHf</t>
    </r>
    <r>
      <rPr>
        <b/>
        <vertAlign val="subscript"/>
        <sz val="12"/>
        <rFont val="Arial"/>
        <family val="2"/>
      </rPr>
      <t xml:space="preserve">(t) </t>
    </r>
  </si>
  <si>
    <t>Melanephelinite</t>
  </si>
  <si>
    <t>Nephelinite</t>
  </si>
  <si>
    <t>Alkali basalt</t>
  </si>
  <si>
    <t>Tholeiitic basalt</t>
  </si>
  <si>
    <t>Johnson, J.S., Gibson, S.A., Thompson, R.N. and Nowell, G.M., 2005. Volcanism in the Vitim volcanic field, Siberia: geochemical evidence for a mantle plume beneath the Baikal rift zone. Journal of Petrology, 46(7), pp.1309-1344.</t>
  </si>
  <si>
    <t>Khi-14/1</t>
  </si>
  <si>
    <t>Khi-14/2</t>
  </si>
  <si>
    <t>Khi - 7/5</t>
  </si>
  <si>
    <t>Khi-1/7</t>
  </si>
  <si>
    <t>Khi-15/3</t>
  </si>
  <si>
    <t>Khi-18/2</t>
  </si>
  <si>
    <t>Khi-3/16</t>
  </si>
  <si>
    <t>Khi-12/5</t>
  </si>
  <si>
    <t>Khi-12/4</t>
  </si>
  <si>
    <t>Khi-15/2</t>
  </si>
  <si>
    <t>Tg-1/11</t>
  </si>
  <si>
    <t>Tg-1/12</t>
  </si>
  <si>
    <t>Tszh-3/1</t>
  </si>
  <si>
    <t>Tszh-4/7</t>
  </si>
  <si>
    <t>Tg-22/26</t>
  </si>
  <si>
    <t>Khi-16/4</t>
  </si>
  <si>
    <t>Khi-16/7</t>
  </si>
  <si>
    <t>Khi-17/3</t>
  </si>
  <si>
    <t>Khi-17/9</t>
  </si>
  <si>
    <t>Khi-3/3</t>
  </si>
  <si>
    <t>Khi-3/12</t>
  </si>
  <si>
    <t>Khi-4/3</t>
  </si>
  <si>
    <t>Tg-14/1</t>
  </si>
  <si>
    <t>Tg-21/4</t>
  </si>
  <si>
    <t>Tg-21/10</t>
  </si>
  <si>
    <t>Subalakline basalt</t>
  </si>
  <si>
    <t>Subalakaline basalt</t>
  </si>
  <si>
    <t>A combination of Rb-Sr and K-Ar</t>
  </si>
  <si>
    <t>Khilok graben (Petropavlovskii)</t>
  </si>
  <si>
    <t>Khilok graben (Mali Kumyn)</t>
  </si>
  <si>
    <t>Khilok graben (Ambon; Kiret)</t>
  </si>
  <si>
    <t>Khilok graben (Shibertui)</t>
  </si>
  <si>
    <t>Khilok graben (Shara-Gorkhon)</t>
  </si>
  <si>
    <t>Khilok graben (Malo-Kunalei)</t>
  </si>
  <si>
    <t>Khilok graben (Petropavlovskoe)</t>
  </si>
  <si>
    <t>Khilok graben (Motninskoe)</t>
  </si>
  <si>
    <t>Khi-13/2</t>
  </si>
  <si>
    <t xml:space="preserve">Tagnui and Margentai graben </t>
  </si>
  <si>
    <t>Tsolgin graben (the Tugni fragment)</t>
  </si>
  <si>
    <t>Tsolgin graben (the Margentui fragment)</t>
  </si>
  <si>
    <t>Tugnui graben</t>
  </si>
  <si>
    <t>Khilok and Margentui graben (Shanaginskoe)</t>
  </si>
  <si>
    <t>Khilok and Margentui graben (Meletinskoe)</t>
  </si>
  <si>
    <t>Khilok and Margentui graben (Margentui)</t>
  </si>
  <si>
    <t>Khilok and Margentui graben (Malo-Kunalei)</t>
  </si>
  <si>
    <t>Khilok and Margentui graben (Buiskoe)</t>
  </si>
  <si>
    <t>Tg-7/10</t>
  </si>
  <si>
    <t>Tugnui graben (Novospasskoe)</t>
  </si>
  <si>
    <t>Tugnui graben (Uus'-Sukharinskoe)</t>
  </si>
  <si>
    <t>Tugnui graben (Zandin)</t>
  </si>
  <si>
    <t>Mg-1/8</t>
  </si>
  <si>
    <t>Mg-1/12</t>
  </si>
  <si>
    <t>Mg-4/4</t>
  </si>
  <si>
    <t>Mg-4/7</t>
  </si>
  <si>
    <t>Khi-3/20</t>
  </si>
  <si>
    <t>Khi-3/11</t>
  </si>
  <si>
    <t xml:space="preserve">Khilok graben (Malo-Kunalei) </t>
  </si>
  <si>
    <t>Vorontsov, A.A. and Yarmolyuk, V.V., 2007. The evolution of volcanism in the Tugnui-Khilok sector of the western Transbaikalia rift area in the Late Mesozoic and Cenozoic. Journal of Volcanology and Seismology, 1(4), pp.213-236.</t>
  </si>
  <si>
    <t>GA 1/1</t>
  </si>
  <si>
    <t>UE 1/1</t>
  </si>
  <si>
    <t>SO 7/2</t>
  </si>
  <si>
    <t>SO 7/4</t>
  </si>
  <si>
    <t>SO 11/5</t>
  </si>
  <si>
    <t>SO 4/8</t>
  </si>
  <si>
    <t>ZZ1/12</t>
  </si>
  <si>
    <t>SO 10/7</t>
  </si>
  <si>
    <t>SO 6/3</t>
  </si>
  <si>
    <t>SO 11/4</t>
  </si>
  <si>
    <t>Khor 1/1</t>
  </si>
  <si>
    <t>SO 11/3</t>
  </si>
  <si>
    <t>SO 8/7</t>
  </si>
  <si>
    <t>SO 12/1</t>
  </si>
  <si>
    <t>Khor 2/1</t>
  </si>
  <si>
    <t>ZZ1/3</t>
  </si>
  <si>
    <t>ZZ1/4</t>
  </si>
  <si>
    <t>ZZ1/6</t>
  </si>
  <si>
    <t>ZZ1/10</t>
  </si>
  <si>
    <t>SO 10/6</t>
  </si>
  <si>
    <t>SO 12/4</t>
  </si>
  <si>
    <t>SO 5/6</t>
  </si>
  <si>
    <t>SO 2/1</t>
  </si>
  <si>
    <t>SO 4/1</t>
  </si>
  <si>
    <t>SO 4/4</t>
  </si>
  <si>
    <t>SO 5/2</t>
  </si>
  <si>
    <t>SO 8/1</t>
  </si>
  <si>
    <t>SO 8/6</t>
  </si>
  <si>
    <t>SO 4/9</t>
  </si>
  <si>
    <t>SO 10/2</t>
  </si>
  <si>
    <t>Uda Sector</t>
  </si>
  <si>
    <t>-</t>
  </si>
  <si>
    <t xml:space="preserve">Basalt </t>
  </si>
  <si>
    <t>Alkaline picrobasalt</t>
  </si>
  <si>
    <t>Trachyandesitebasalt</t>
  </si>
  <si>
    <t>Alkaline basalt</t>
  </si>
  <si>
    <t>Trachytes</t>
  </si>
  <si>
    <t xml:space="preserve">Trachyandesite </t>
  </si>
  <si>
    <t>Vorontsov, A.A., Yarmolyuk, V.V. and Komaritsyna, T.Y., 2016. Late Mesozoic-Early Cenozoic rifting magmatism in the Uda sector of Western Transbaikalia. Russian Geology and Geophysics, 57(5), pp.723-744.</t>
  </si>
  <si>
    <t>Monostoiskii area (Kharitonovo association)</t>
  </si>
  <si>
    <t>TG 13/9</t>
  </si>
  <si>
    <t>TG 13/11</t>
  </si>
  <si>
    <t>TG 13/12</t>
  </si>
  <si>
    <t>TG 13/13</t>
  </si>
  <si>
    <t>TG 13/17</t>
  </si>
  <si>
    <t>TG 13/19</t>
  </si>
  <si>
    <t>Vorontsov, A.A., Yarmolyuk, V.V., Lykhin, D.A., Dril, S.I., Tatarnikov, S.A. and Sandimirova, G.P., 2007. Magmatic sources and geodynamics of the early Mesozoic Northern Mongolia-Western Transbaikalia rift zone. Petrology, 15(1), pp.35-57, and references therein.</t>
  </si>
  <si>
    <t>B 163/11*</t>
  </si>
  <si>
    <t>C336/1*</t>
  </si>
  <si>
    <t>Kharitonovo Massif (Kharitonovo association)</t>
  </si>
  <si>
    <t>Basaltic dike</t>
  </si>
  <si>
    <t>Basaltic Dike</t>
  </si>
  <si>
    <t>Ust Sukharinskii and Ulantui fields  (Kharitonovo association)</t>
  </si>
  <si>
    <t>TG 16/2</t>
  </si>
  <si>
    <t>Teschenite</t>
  </si>
  <si>
    <t>Saranskii field (Tsagan-Khurtei association)</t>
  </si>
  <si>
    <t>TsKh 1/1</t>
  </si>
  <si>
    <t>TsKh 1/2</t>
  </si>
  <si>
    <t>TsKh 1/6</t>
  </si>
  <si>
    <t>TsKh 1/7</t>
  </si>
  <si>
    <t>TsKh 1/5</t>
  </si>
  <si>
    <t>Trachybasaltic andesite</t>
  </si>
  <si>
    <t>Zunnemetei field (Tsagan-Khurtei association)</t>
  </si>
  <si>
    <t>TsKh 7/5</t>
  </si>
  <si>
    <t>TsKh 7/8</t>
  </si>
  <si>
    <t>TsKh 7/10</t>
  </si>
  <si>
    <t xml:space="preserve">Average ΔNb </t>
  </si>
  <si>
    <t xml:space="preserve">BTs-7/3 </t>
  </si>
  <si>
    <t>BTs-7/6</t>
  </si>
  <si>
    <t>BTS-7/7</t>
  </si>
  <si>
    <t>4155/10</t>
  </si>
  <si>
    <t>Bat-Tsengel depression</t>
  </si>
  <si>
    <t>4152/1</t>
  </si>
  <si>
    <t>4152/7</t>
  </si>
  <si>
    <t>4152/8</t>
  </si>
  <si>
    <t>4150/4</t>
  </si>
  <si>
    <t>4150/3</t>
  </si>
  <si>
    <t>4150/5</t>
  </si>
  <si>
    <t>Verkhnii Khanui depression</t>
  </si>
  <si>
    <r>
      <t xml:space="preserve">Average </t>
    </r>
    <r>
      <rPr>
        <b/>
        <vertAlign val="superscript"/>
        <sz val="12"/>
        <color rgb="FF000000"/>
        <rFont val="Arial"/>
        <family val="2"/>
      </rPr>
      <t>87</t>
    </r>
    <r>
      <rPr>
        <b/>
        <sz val="12"/>
        <color rgb="FF000000"/>
        <rFont val="Arial"/>
        <family val="2"/>
      </rPr>
      <t>Sr/</t>
    </r>
    <r>
      <rPr>
        <b/>
        <vertAlign val="superscript"/>
        <sz val="12"/>
        <color rgb="FF000000"/>
        <rFont val="Arial"/>
        <family val="2"/>
      </rPr>
      <t>86</t>
    </r>
    <r>
      <rPr>
        <b/>
        <sz val="12"/>
        <color rgb="FF000000"/>
        <rFont val="Arial"/>
        <family val="2"/>
      </rPr>
      <t>Sr</t>
    </r>
    <r>
      <rPr>
        <b/>
        <vertAlign val="subscript"/>
        <sz val="12"/>
        <color rgb="FF000000"/>
        <rFont val="Arial"/>
        <family val="2"/>
      </rPr>
      <t>(i)</t>
    </r>
    <r>
      <rPr>
        <b/>
        <sz val="12"/>
        <color rgb="FF000000"/>
        <rFont val="Arial"/>
        <family val="2"/>
      </rPr>
      <t xml:space="preserve"> </t>
    </r>
  </si>
  <si>
    <t xml:space="preserve">WF1 -1 </t>
  </si>
  <si>
    <t>k-Ar</t>
  </si>
  <si>
    <t>WF2 -1</t>
  </si>
  <si>
    <t>Caiyuan, Liaoning</t>
  </si>
  <si>
    <t>JG-01</t>
  </si>
  <si>
    <t xml:space="preserve">Fuxin County, Liaoning Province </t>
  </si>
  <si>
    <t>Zhang, H. and Zheng, J., 2003. Geochemical characteristics and petrogenesis of Mesozoic basalts from the North China Craton: a case study in Fuxin, Liaoning Province. Chinese Science Bulletin, 48(9), pp.924-930.</t>
  </si>
  <si>
    <t>Wang, W., Xu, W.L., Wang, D.Y., Ji, W.Q., Yang, D.B. and Pei, F.P., 2007. Caiyuanzi Paleogene basalts and deep-derived xenocrysts in eastern Liaoning, China: constraints on nature and deep process of the Cenozoic lithospheric mantle. Journal of Mineralogy and Petrology, 27(1), pp.63-70.</t>
  </si>
  <si>
    <t>01D151</t>
  </si>
  <si>
    <t>Daxizhuang, Shandong</t>
  </si>
  <si>
    <r>
      <t xml:space="preserve">Yan J, Chen JF, Xie Z, Gao TS, Foland KA, Zhang XD and Liu MW., 2005. Studies on Petrology and geochemistry of the Later Cretaceous basalts and mantle-derived xenoliths from eastern Shandong. </t>
    </r>
    <r>
      <rPr>
        <i/>
        <sz val="9"/>
        <rFont val="Arial"/>
        <family val="2"/>
      </rPr>
      <t xml:space="preserve">Acta Petrologica Sinica, </t>
    </r>
    <r>
      <rPr>
        <sz val="9"/>
        <rFont val="Arial"/>
        <family val="2"/>
      </rPr>
      <t>21 (1): 99-112</t>
    </r>
  </si>
  <si>
    <t>FC1-2</t>
  </si>
  <si>
    <t>FC4</t>
  </si>
  <si>
    <t>Fangcheng</t>
  </si>
  <si>
    <t>Zhang, H.F., Sun, M., Zhou, X.H., Fan, W.M., Zhai, M.G. and Yin, J.F., 2002. Mesozoic lithosphere destruction beneath the North China Craton: evidence from major-, trace-element and Sr–Nd–Pb isotope studies of Fangcheng basalts. Contributions to Mineralogy and Petrology, 144(2), pp.241-254.</t>
  </si>
  <si>
    <t>FX 2-1</t>
  </si>
  <si>
    <t>FC1 - 2</t>
  </si>
  <si>
    <t>Feixian and Fangcheng (western Shandong Province)</t>
  </si>
  <si>
    <t>Pei, F.P., Xu, W.L., Wang, Q.H., Wang, D.Y. and Lin, J.Q., 2004. Mesozoic basalt and mineral chemistry of the mantle-derived xenocrysts in Feixian, western Shandong, China: constraints on nature of Mesozoic lithospheric mantle. Geological Journal of China Universities, 10(1), pp.88-97.</t>
  </si>
  <si>
    <t>DD 18-1</t>
  </si>
  <si>
    <t>DD 19-1</t>
  </si>
  <si>
    <t xml:space="preserve">Liaoning Province </t>
  </si>
  <si>
    <t>SHT-16</t>
  </si>
  <si>
    <t>SHT-31</t>
  </si>
  <si>
    <t>Sihetun, Liaoning</t>
  </si>
  <si>
    <t>Gao, S., Rudnick, R.L., Xu, W.L., Yuan, H.L., Liu, Y.S., Walker, R.J., Puchtel, I.S., Liu, X., Huang, H., Wang, X.R. and Yang, J., 2008. Recycling deep cratonic lithosphere and generation of intraplate magmatism in the North China Craton. Earth and Planetary Science Letters, 270(1), pp.41-53.</t>
  </si>
  <si>
    <t>YT-01</t>
  </si>
  <si>
    <t>YT-02</t>
  </si>
  <si>
    <t>YT-53</t>
  </si>
  <si>
    <t xml:space="preserve">Liu, Y., Gao, S., Kelemen, P.B. and Xu, W., 2008. Recycled crust controls contrasting source compositions of Mesozoic and Cenozoic basalts in the North China Craton. Geochimica et Cosmochimica Acta, 72(9), pp.2349-2376, and references therein. </t>
  </si>
  <si>
    <t>ZB-02</t>
  </si>
  <si>
    <t>ZB-10</t>
  </si>
  <si>
    <t>ZB-12</t>
  </si>
  <si>
    <t>ZB-15</t>
  </si>
  <si>
    <t xml:space="preserve">Zhouba, Hebei </t>
  </si>
  <si>
    <t>FS00-02</t>
  </si>
  <si>
    <t>FS00-55</t>
  </si>
  <si>
    <t>FS00-59</t>
  </si>
  <si>
    <t xml:space="preserve">Fangshan (Liuhe), Jiangsu </t>
  </si>
  <si>
    <t>LS99-01</t>
  </si>
  <si>
    <t>LS99-03</t>
  </si>
  <si>
    <t>NS99-06</t>
  </si>
  <si>
    <t>NS99-16</t>
  </si>
  <si>
    <t>Jiashan, Anhui</t>
  </si>
  <si>
    <t>DP-2</t>
  </si>
  <si>
    <t>DP-5</t>
  </si>
  <si>
    <t>Jiaodong Peninsula</t>
  </si>
  <si>
    <t>U-Pb (zircon)</t>
  </si>
  <si>
    <t>Ma, L., Jiang, S.Y., Hofmann, A.W., Xu, Y.G., Dai, B.Z. and Hou, M.L., 2016. Rapid lithospheric thinning of the North China Craton: New evidence from cretaceous mafic dikes in the Jiaodong Peninsula. Chemical Geology, 432, pp.1-15.</t>
  </si>
  <si>
    <t>Diabase-porphyrite</t>
  </si>
  <si>
    <t>JJLT-01</t>
  </si>
  <si>
    <t>JJHT-02</t>
  </si>
  <si>
    <t>JJHT-05</t>
  </si>
  <si>
    <t>Low-Ti lamprophyres</t>
  </si>
  <si>
    <t>High-Ti lamprophyres</t>
  </si>
  <si>
    <t>Ma, L., Jiang, S.Y., Hofmann, A.W., Dai, B.Z., Hou, M.L., Zhao, K.D., Chen, L.H., Li, J.W. and Jiang, Y.H., 2014. Lithospheric and asthenospheric sources of lamprophyres in the Jiaodong Peninsula: a consequence of rapid lithospheric thinning beneath the North China Craton?. Geochimica et Cosmochimica Acta, 124, pp.250-271.</t>
  </si>
  <si>
    <t>ERBY04-1</t>
  </si>
  <si>
    <t>ERBY04-4</t>
  </si>
  <si>
    <t>GH04-4</t>
  </si>
  <si>
    <t>Great Xing'an Range</t>
  </si>
  <si>
    <t>Ying, J.F., Zhou, X.H., Zhang, L.C., Wang, F. and Zhang, Y.T., 2010. Geochronological and geochemical investigation of the late Mesozoic volcanic rocks from the Northern Great Xing’an Range and their tectonic implications. International Journal of Earth Sciences, 99(2), pp.357-378.</t>
  </si>
  <si>
    <t>YX-25</t>
  </si>
  <si>
    <t>YX-26</t>
  </si>
  <si>
    <t>YX-27</t>
  </si>
  <si>
    <t>YX-30</t>
  </si>
  <si>
    <t>YX-103</t>
  </si>
  <si>
    <t>YX-108</t>
  </si>
  <si>
    <t>Yixian, Liaoning</t>
  </si>
  <si>
    <r>
      <t xml:space="preserve">A combination of </t>
    </r>
    <r>
      <rPr>
        <vertAlign val="superscript"/>
        <sz val="9"/>
        <color theme="1"/>
        <rFont val="Arial"/>
        <family val="2"/>
      </rPr>
      <t>40</t>
    </r>
    <r>
      <rPr>
        <sz val="9"/>
        <color theme="1"/>
        <rFont val="Arial"/>
        <family val="2"/>
      </rPr>
      <t>Ar/</t>
    </r>
    <r>
      <rPr>
        <vertAlign val="superscript"/>
        <sz val="9"/>
        <color theme="1"/>
        <rFont val="Arial"/>
        <family val="2"/>
      </rPr>
      <t>39</t>
    </r>
    <r>
      <rPr>
        <sz val="9"/>
        <color theme="1"/>
        <rFont val="Arial"/>
        <family val="2"/>
      </rPr>
      <t>Ar  and U-Pb (zircon)</t>
    </r>
  </si>
  <si>
    <t>CG-12-2</t>
  </si>
  <si>
    <t>Y161-4</t>
  </si>
  <si>
    <t>G40-2</t>
  </si>
  <si>
    <t>Y1812-4</t>
  </si>
  <si>
    <t>GG16-2</t>
  </si>
  <si>
    <t>GG9-1</t>
  </si>
  <si>
    <t>Jiyang Sag (Shahejie and Guantao basalts)</t>
  </si>
  <si>
    <t>Li, H.Y., Xu, Y.G., Ryan, J.G. and Whattam, S.A., 2017. Evolution of the mantle beneath the eastern North China Craton during the Cenozoic: Linking geochemical and geophysical observations. Journal of Geophysical Research: Solid Earth, 122(1), pp.224-246.</t>
  </si>
  <si>
    <t>LHT-25</t>
  </si>
  <si>
    <t>LHT-6</t>
  </si>
  <si>
    <r>
      <rPr>
        <vertAlign val="superscript"/>
        <sz val="9"/>
        <color theme="1"/>
        <rFont val="Arial"/>
        <family val="2"/>
      </rPr>
      <t>40</t>
    </r>
    <r>
      <rPr>
        <sz val="9"/>
        <color theme="1"/>
        <rFont val="Arial"/>
        <family val="2"/>
      </rPr>
      <t>Ar/</t>
    </r>
    <r>
      <rPr>
        <vertAlign val="superscript"/>
        <sz val="9"/>
        <color theme="1"/>
        <rFont val="Arial"/>
        <family val="2"/>
      </rPr>
      <t>39</t>
    </r>
    <r>
      <rPr>
        <sz val="9"/>
        <color theme="1"/>
        <rFont val="Arial"/>
        <family val="2"/>
      </rPr>
      <t xml:space="preserve">Ar </t>
    </r>
  </si>
  <si>
    <t>Laohutai basalts (Fushun basin)</t>
  </si>
  <si>
    <t>Data from Liu, Y., Gao, S., Kelemen, P.B. and Xu, W., 2008. Recycled crust controls contrasting source compositions of Mesozoic and Cenozoic basalts in the North China Craton. Geochimica et Cosmochimica Acta, 72(9), pp.2349-2376. Isotope data from Wang, W., Xu, W.L., Ji, W.Q., Yang, D.B. and Pei, F.P., 2006. Late Mesozoic and Paleogene basalts and deep-derived xenocrysts in eastern Liaoning province, China: constraints on nature of lithospheric mantle. Geological Journal of China Universities, 12(1), pp.30-40.</t>
  </si>
  <si>
    <t>Tholeiite basalt</t>
  </si>
  <si>
    <t>Kuang, Y.S., Wei, X., Hong, L.B., Ma, J.L., Pang, C.J., Zhong, Y.T., Zhao, J.X. and Xu, Y.G., 2012. Petrogenetic evaluation of the Laohutai basalts from North China Craton: Melting of a two-component source during lithospheric thinning in the late Cretaceous–early Cenozoic. Lithos, 154, pp.68-82.</t>
  </si>
  <si>
    <t>PSK03-4</t>
  </si>
  <si>
    <t>04PSK-5</t>
  </si>
  <si>
    <t>04-PSK-7</t>
  </si>
  <si>
    <t>Qingdao region (China)</t>
  </si>
  <si>
    <t>Zhang, J., Zhang, H.F., Ying, J.F., Tang, Y.J. and Niu, L.F., 2008. Contribution of subducted Pacific slab to Late Cretaceous mafic magmatism in Qingdao region, China: a petrological record. Island Arc, 17(2), pp.231-241.</t>
  </si>
  <si>
    <t>Mafic dikes</t>
  </si>
  <si>
    <t>07CL09</t>
  </si>
  <si>
    <t>Changle-Linqu (central Shandong)</t>
  </si>
  <si>
    <t>Xu, Z., Zhao, Z.F. and Zheng, Y.F., 2012. Slab–mantle interaction for thinning of cratonic lithospheric mantle in North China: geochemical evidence from Cenozoic continental basalts in central Shandong. Lithos, 146, pp.202-217.</t>
  </si>
  <si>
    <t>08NM01</t>
  </si>
  <si>
    <t>09NM16</t>
  </si>
  <si>
    <t>08NM20</t>
  </si>
  <si>
    <t>08NM04</t>
  </si>
  <si>
    <t>08NM22</t>
  </si>
  <si>
    <t>08NM12</t>
  </si>
  <si>
    <t>08NM09</t>
  </si>
  <si>
    <t>08NM19</t>
  </si>
  <si>
    <t>08NM24</t>
  </si>
  <si>
    <t>08NM15</t>
  </si>
  <si>
    <t>08NM23</t>
  </si>
  <si>
    <t>N/A</t>
  </si>
  <si>
    <t>Nuomin volcanic field (inner Mongolia)</t>
  </si>
  <si>
    <t>Age data from: Qicheng, F., Yongwei, Z., Jianli, S., DaMing, L. and Ying, W., 2012. Studies on Quaternary volcanism stages of Nuomin river area in the Great Xing'an Range: Evidence from petrology, K-Ar dating and volcanic geology features. Acta Petrologica Sinica, 28(4), pp.1092-1098. Geochemical data from: Zhao, Y.W., Fan, Q.C., Zou, H. and Li, N., 2014. Geochemistry of Quaternary basaltic lavas from the Nuomin volcanic field, Inner Mongolia: Implications for the origin of potassic volcanic rocks in Northeastern China. Lithos, 196, pp.169-180.</t>
  </si>
  <si>
    <t>09XL01-2</t>
  </si>
  <si>
    <t>10XL19</t>
  </si>
  <si>
    <t>09XL02-1</t>
  </si>
  <si>
    <t>09XL02-2</t>
  </si>
  <si>
    <t>10XL03</t>
  </si>
  <si>
    <t>Beilike area (inner Mongolia)</t>
  </si>
  <si>
    <t>Chen, S.S., Fan, Q.C., Zhao, Y.W. and Shi, R.D., 2013. Geochemical characteristics of basalts in Beilike area and its geological significance, Inner Mongolia. Acta Petrologica Sinica, 29(8), pp.2695-2708.</t>
  </si>
  <si>
    <t>CH-7</t>
  </si>
  <si>
    <t>CH-2</t>
  </si>
  <si>
    <t>XA-1</t>
  </si>
  <si>
    <t>XA-6</t>
  </si>
  <si>
    <t>HQ-2</t>
  </si>
  <si>
    <t>HQ-10</t>
  </si>
  <si>
    <t>BY-2</t>
  </si>
  <si>
    <t>BY-6</t>
  </si>
  <si>
    <t>DL-5</t>
  </si>
  <si>
    <t>Tholeiite</t>
  </si>
  <si>
    <t>Jining area (northern China)</t>
  </si>
  <si>
    <t>Zhang, W.H., Zhang, H.F., Fan, W.M., Han, B.F. and Zhou, M.F., 2012. The genesis of Cenozoic basalts from the Jining area, northern China: Sr–Nd–Pb–Hf isotope evidence. Journal of Asian Earth Sciences, 61, pp.128-142, and references therein.</t>
  </si>
  <si>
    <t>IM29</t>
  </si>
  <si>
    <t>IM30</t>
  </si>
  <si>
    <t>IM01</t>
  </si>
  <si>
    <t>IM04</t>
  </si>
  <si>
    <t>IM32</t>
  </si>
  <si>
    <t>IM31B</t>
  </si>
  <si>
    <t>IM12</t>
  </si>
  <si>
    <t>IM19</t>
  </si>
  <si>
    <t>IM16</t>
  </si>
  <si>
    <t>IM20</t>
  </si>
  <si>
    <t>IM09B</t>
  </si>
  <si>
    <t>IM14</t>
  </si>
  <si>
    <t>IM03</t>
  </si>
  <si>
    <t>IM33</t>
  </si>
  <si>
    <t>IM18</t>
  </si>
  <si>
    <t>Quartz tholeiite</t>
  </si>
  <si>
    <t>Ho, K.S., Liu, Y., Chen, J.C., You, C.F. and Yang, H.J., 2011. Geochemical characteristics of Cenozoic Jining basalts of the western North China Craton: evidence for the role of the lower crust, lithosphere, and asthenosphere in petrogenesis. Terrestrial, Atmospheric and Oceanic Sciences, 22(1), pp.15-40.</t>
  </si>
  <si>
    <t>ZQ-1</t>
  </si>
  <si>
    <t>JD-1</t>
  </si>
  <si>
    <t>JX-1</t>
  </si>
  <si>
    <t>FS-38</t>
  </si>
  <si>
    <t>FS-2</t>
  </si>
  <si>
    <t>HHL-1</t>
  </si>
  <si>
    <t>FS-32</t>
  </si>
  <si>
    <t>FS-10</t>
  </si>
  <si>
    <t xml:space="preserve">FS-1 </t>
  </si>
  <si>
    <t>Taihang Mountains (Fanshi, Xiyang-Pingdang &amp; Zuoquan)</t>
  </si>
  <si>
    <t>Tang, Y.J., Zhang, H.F. and Ying, J.F., 2006. Asthenosphere–lithospheric mantle interaction in an extensional regime: implication from the geochemistry of Cenozoic basalts from Taihang Mountains, North China Craton. Chemical Geology, 233(3), pp.309-327, and references therein.</t>
  </si>
  <si>
    <t>05HF02</t>
  </si>
  <si>
    <t>05HF04</t>
  </si>
  <si>
    <t>05HF08</t>
  </si>
  <si>
    <t>05HF09</t>
  </si>
  <si>
    <t>05HF10</t>
  </si>
  <si>
    <t>05HF15</t>
  </si>
  <si>
    <t>05HF17</t>
  </si>
  <si>
    <t>05HF18</t>
  </si>
  <si>
    <t>Xiaoshushan</t>
  </si>
  <si>
    <r>
      <rPr>
        <vertAlign val="superscript"/>
        <sz val="9"/>
        <color theme="1"/>
        <rFont val="Arial"/>
        <family val="2"/>
      </rPr>
      <t>40</t>
    </r>
    <r>
      <rPr>
        <sz val="9"/>
        <color theme="1"/>
        <rFont val="Arial"/>
        <family val="2"/>
      </rPr>
      <t>Ar/</t>
    </r>
    <r>
      <rPr>
        <vertAlign val="superscript"/>
        <sz val="9"/>
        <color theme="1"/>
        <rFont val="Arial"/>
        <family val="2"/>
      </rPr>
      <t>39</t>
    </r>
    <r>
      <rPr>
        <sz val="9"/>
        <color theme="1"/>
        <rFont val="Arial"/>
        <family val="2"/>
      </rPr>
      <t>Ar</t>
    </r>
  </si>
  <si>
    <t>Dashushan</t>
  </si>
  <si>
    <t>06SW09</t>
  </si>
  <si>
    <t>06SW11</t>
  </si>
  <si>
    <t>06SW12</t>
  </si>
  <si>
    <t>06SW13</t>
  </si>
  <si>
    <t>06SW15</t>
  </si>
  <si>
    <t>Anfengshan</t>
  </si>
  <si>
    <t>06SW03</t>
  </si>
  <si>
    <t>06SW04</t>
  </si>
  <si>
    <t>06SW05</t>
  </si>
  <si>
    <t>06SW07</t>
  </si>
  <si>
    <t>06SW08</t>
  </si>
  <si>
    <t>Pingmingshan</t>
  </si>
  <si>
    <t>Nushan</t>
  </si>
  <si>
    <t>05NS02</t>
  </si>
  <si>
    <t>05NS04</t>
  </si>
  <si>
    <t>Wang, Y., Zhao, Z.F., Zheng, Y.F. and Zhang, J.J., 2011. Geochemical constraints on the nature of mantle source for Cenozoic continental basalts in east-central China. Lithos, 125(3), pp.940-955, and references therein.</t>
  </si>
  <si>
    <t>DD17-1</t>
  </si>
  <si>
    <t>Qianrentun</t>
  </si>
  <si>
    <t>Gabbro-diorite</t>
  </si>
  <si>
    <t>DD22-1</t>
  </si>
  <si>
    <t>Hajiakouzi</t>
  </si>
  <si>
    <t>Olivine Websterite</t>
  </si>
  <si>
    <t>DD3-1</t>
  </si>
  <si>
    <t>Yangmuchuan</t>
  </si>
  <si>
    <t>Amphibole gabbro</t>
  </si>
  <si>
    <t>Pei, F.P., Xu, W.L., Yang, D.B., Yu, Y., Wang, W. and Zhao, Q.G., 2011. Geochronology and geochemistry of Mesozoic mafic–ultramafic complexes in the southern Liaoning and southern Jilin provinces, NE China: constraints on the spatial extent of destruction of the North China Craton. Journal of Asian Earth Sciences, 40(2), pp.636-650.</t>
  </si>
  <si>
    <t>WHC-1</t>
  </si>
  <si>
    <t xml:space="preserve">Zhanglaogontun Formation (Western Liaoning) </t>
  </si>
  <si>
    <t>Yang, W. and Li, S., 2008. Geochronology and geochemistry of the Mesozoic volcanic rocks in Western Liaoning: implications for lithospheric thinning of the North China Craton. Lithos, 102(1), pp.88-117.</t>
  </si>
  <si>
    <t>HFG-13</t>
  </si>
  <si>
    <t>Lanqi Formation (Western Liaoning)</t>
  </si>
  <si>
    <t>DTJ-2</t>
  </si>
  <si>
    <t>Shuangliao (Northeast China)</t>
  </si>
  <si>
    <t>Xu, Y.G., Zhang, H.H., Qiu, H.N., Ge, W.C. and Wu, F.Y., 2012. Oceanic crust components in continental basalts from Shuangliao, Northeast China: derived from the mantle transition zone?. Chemical Geology, 328, pp.168-184.</t>
  </si>
  <si>
    <t>XTJ-2</t>
  </si>
  <si>
    <t>XHLB-1</t>
  </si>
  <si>
    <t>DHLB-1</t>
  </si>
  <si>
    <t>BLS-4</t>
  </si>
  <si>
    <t>NBS-4</t>
  </si>
  <si>
    <t>BBT-1</t>
  </si>
  <si>
    <t>SF03-1</t>
  </si>
  <si>
    <t>Eastern Heilongjiang, China</t>
  </si>
  <si>
    <t>Weiqiang, J., Wenliang, X., Debin, Y., Fuping, P., Ke, J. and Xiaoming, L., 2007. Chronology and geochemistry of volcanic rocks in the Cretaceous Suifenhe formation in eastern Heilongjiang, China. Acta Geologica Sinica‐English Edition, 81(2), pp.266-277.</t>
  </si>
  <si>
    <t>SF03-2</t>
  </si>
  <si>
    <t>SF03-3</t>
  </si>
  <si>
    <t>13ER52-1</t>
  </si>
  <si>
    <t>Erguna Massif</t>
  </si>
  <si>
    <t>Wang, W., Tang, J., Xu, W.L. and Wang, F., 2015. Geochronology and geochemistry of Early Jurassic volcanic rocks in the Erguna Massif, northeast China: Petrogenesis and implications for the tectonic evolution of the Mongol–Okhotsk suture belt. Lithos, 218, pp.73-86.</t>
  </si>
  <si>
    <t>ER18-1</t>
  </si>
  <si>
    <t>13ER20-1</t>
  </si>
  <si>
    <t>HDL1-1</t>
  </si>
  <si>
    <t xml:space="preserve">Heilongjiang Province </t>
  </si>
  <si>
    <t>Wang, F., Xu, W.L., Xu, Y.G., Gao, F.H. and Ge, W.C., 2015. Late Triassic bimodal igneous rocks in eastern Heilongjiang Province, NE China: implications for the initiation of subduction of the Paleo-Pacific Plate beneath Eurasia. Journal of Asian Earth Sciences, 97, pp.406-423.</t>
  </si>
  <si>
    <t>Gabbro Diabase</t>
  </si>
  <si>
    <t>HDY16-1</t>
  </si>
  <si>
    <t>HB37-1</t>
  </si>
  <si>
    <t>13HH19-1</t>
  </si>
  <si>
    <t xml:space="preserve">Xing'an Massif </t>
  </si>
  <si>
    <t>Li, Y., Xu, W.L., Wang, F., Pei, F.P., Tang, J. and Zhao, S., 2017. Triassic volcanism along the eastern margin of the Xing'an Massif, NE China: Constraints on the spatial–temporal extent of the Mongol–Okhotsk tectonic regime. Gondwana Research, 48, pp.205-223.</t>
  </si>
  <si>
    <t>13HH20-1</t>
  </si>
  <si>
    <t>14DX7-1</t>
  </si>
  <si>
    <t>14DX1-1</t>
  </si>
  <si>
    <t>13HSW4-9</t>
  </si>
  <si>
    <t>Xiaogushan (Yitong), Jilin</t>
  </si>
  <si>
    <t>Har Hotol</t>
  </si>
  <si>
    <t>TCS 56.1</t>
  </si>
  <si>
    <t>TCS 56.2</t>
  </si>
  <si>
    <t xml:space="preserve">TCS 56.3 </t>
  </si>
  <si>
    <t>TCS 56.4</t>
  </si>
  <si>
    <t>TCS 56.5</t>
  </si>
  <si>
    <t>44.28.09.6</t>
  </si>
  <si>
    <t>109.24.56.9</t>
  </si>
  <si>
    <t>Age data taken from: Graham, S.A., Hendrix, M.S., Johnson, C.L., Badamgarav, D., Badarch, G., Amory, J., Porter, M., Barsbold, R., Webb, L.E. and Hacker, B.R., 2001. Sedimentary record and tectonic implications of Mesozoic rifting in southeast Mongolia. Geological Society of America Bulletin, 113(12), pp.1560-1579.</t>
  </si>
  <si>
    <t>43°40'N</t>
    <phoneticPr fontId="0" type="noConversion"/>
  </si>
  <si>
    <t>116° 6'E</t>
    <phoneticPr fontId="0" type="noConversion"/>
  </si>
  <si>
    <t xml:space="preserve"> 43°21'5.48"N</t>
  </si>
  <si>
    <t>125°16'37.71"E</t>
  </si>
  <si>
    <t>36°30'N</t>
    <phoneticPr fontId="0" type="noConversion"/>
  </si>
  <si>
    <t>119° 0'E</t>
    <phoneticPr fontId="0" type="noConversion"/>
  </si>
  <si>
    <t xml:space="preserve"> 39°13'14.37"N</t>
  </si>
  <si>
    <t>113°16'13.75"E</t>
  </si>
  <si>
    <t xml:space="preserve"> 37°36'51.48"N</t>
  </si>
  <si>
    <t>113°44'48.44"E</t>
  </si>
  <si>
    <t xml:space="preserve"> 41° 9'60.00"N</t>
  </si>
  <si>
    <t>113° 5'0.00"E</t>
  </si>
  <si>
    <t xml:space="preserve"> 40°31'60.00"N</t>
  </si>
  <si>
    <t>113°15'0.00"E</t>
  </si>
  <si>
    <t xml:space="preserve"> 41° 7'0.00"N</t>
    <phoneticPr fontId="0" type="noConversion"/>
  </si>
  <si>
    <t>112°51'60.00"E</t>
  </si>
  <si>
    <t>113°29'0.00"E</t>
  </si>
  <si>
    <t xml:space="preserve"> 40°52'60.00"N</t>
  </si>
  <si>
    <t xml:space="preserve"> 32°56'32.42"N</t>
  </si>
  <si>
    <t>118° 4'32.79"E</t>
  </si>
  <si>
    <t xml:space="preserve"> 34°28'27.73"N</t>
  </si>
  <si>
    <t>118°58'1.19"E</t>
  </si>
  <si>
    <t xml:space="preserve"> 34°21'58.45"N</t>
  </si>
  <si>
    <t>118°45'30.93"E</t>
  </si>
  <si>
    <t xml:space="preserve"> 30°41'54.03"N</t>
  </si>
  <si>
    <t>117° 1'33.64"E</t>
  </si>
  <si>
    <t xml:space="preserve"> 31°51'23.16"N</t>
  </si>
  <si>
    <t>117° 3'30.10"E</t>
  </si>
  <si>
    <t>114°59'60.00"E</t>
  </si>
  <si>
    <t xml:space="preserve"> 41°30'0.00"N</t>
  </si>
  <si>
    <t xml:space="preserve"> 39°45'0.00"N</t>
  </si>
  <si>
    <t>122°30'0.00"E</t>
  </si>
  <si>
    <t>117° 8'18.54"E</t>
  </si>
  <si>
    <t xml:space="preserve"> 36°58'53.34"N</t>
  </si>
  <si>
    <t xml:space="preserve"> 43°34'17.00"N</t>
  </si>
  <si>
    <t>123°31'21.82"E</t>
  </si>
  <si>
    <t xml:space="preserve"> 41°50'30.00"N</t>
  </si>
  <si>
    <t>122° 0'0.00"E</t>
  </si>
  <si>
    <t xml:space="preserve"> 39°30'60.00"N</t>
  </si>
  <si>
    <t>122° 1'60.00"E</t>
  </si>
  <si>
    <t>122°14'0.00"E</t>
  </si>
  <si>
    <t xml:space="preserve"> 39°35'0.00"N</t>
  </si>
  <si>
    <t xml:space="preserve"> 36°20'57.89"N</t>
  </si>
  <si>
    <t>120° 3'56.25"E</t>
  </si>
  <si>
    <t xml:space="preserve"> 36°15'40.15"N</t>
  </si>
  <si>
    <t>120°34'55.85"E</t>
  </si>
  <si>
    <t>121°46'8.43"E</t>
  </si>
  <si>
    <t xml:space="preserve"> 41°59'52.20"N</t>
  </si>
  <si>
    <t>131° 4'32.83"E</t>
  </si>
  <si>
    <t xml:space="preserve"> 44°25'10.27"N</t>
  </si>
  <si>
    <t xml:space="preserve"> 35°17'8.99"N</t>
  </si>
  <si>
    <t>117°58'36.48"E</t>
  </si>
  <si>
    <t xml:space="preserve"> 35°35'15.46"N</t>
  </si>
  <si>
    <t>118°26'8.83"E</t>
  </si>
  <si>
    <t xml:space="preserve"> 41°35'40.36"N</t>
  </si>
  <si>
    <t>120°48'42.29"E</t>
  </si>
  <si>
    <t>120°14'60.00"E</t>
  </si>
  <si>
    <t xml:space="preserve"> 37° 9'60.00"N</t>
  </si>
  <si>
    <t xml:space="preserve"> 37°15'22.39"N</t>
  </si>
  <si>
    <t>120°10'37.87"E</t>
  </si>
  <si>
    <t>121°11'18.97"E</t>
  </si>
  <si>
    <t xml:space="preserve"> 41°32'29.45"N</t>
  </si>
  <si>
    <t xml:space="preserve"> 39°25'32.54"N</t>
  </si>
  <si>
    <t xml:space="preserve"> 39°50'52.92"N</t>
  </si>
  <si>
    <t xml:space="preserve"> 40°33'5.84"N</t>
  </si>
  <si>
    <t>122°21'38.74"E</t>
  </si>
  <si>
    <t>122°18'25.23"E</t>
  </si>
  <si>
    <t>124°34'6.43"E</t>
  </si>
  <si>
    <t xml:space="preserve"> 49°34'0.00"N</t>
  </si>
  <si>
    <t>119°15'0.00"E</t>
  </si>
  <si>
    <t xml:space="preserve"> 50°39'60.00"N</t>
  </si>
  <si>
    <t>120°19'60.00"E</t>
  </si>
  <si>
    <t xml:space="preserve"> 51°20'0.00"N</t>
  </si>
  <si>
    <t>121°55'0.00"E</t>
  </si>
  <si>
    <t xml:space="preserve"> 45°50'46.31"N</t>
  </si>
  <si>
    <t>129°30'20.46"E</t>
  </si>
  <si>
    <t xml:space="preserve"> 44°59'35.13"N</t>
  </si>
  <si>
    <t>129°22'21.88"E</t>
  </si>
  <si>
    <t xml:space="preserve"> 45°26'24.54"N</t>
  </si>
  <si>
    <t>128°20'28.59"E</t>
  </si>
  <si>
    <t xml:space="preserve">This study. *Note, we exclude sample TCS 18.1 from the manuscript data set due to evolved nature. </t>
  </si>
  <si>
    <t>100913-4</t>
  </si>
  <si>
    <t>100916-2</t>
  </si>
  <si>
    <t>100916-3</t>
  </si>
  <si>
    <t>Dalinuoer (central Inner Mongolia, of eastern China)</t>
  </si>
  <si>
    <t>Zhang, M. and Guo, Z., 2016. Origin of Late Cenozoic Abaga–Dalinuoer basalts, eastern China: Implications for a mixed pyroxenite–peridotite source related with deep subduction of the Pacific slab. Gondwana Research, 37, pp.130-151.</t>
  </si>
  <si>
    <t>100914-2</t>
  </si>
  <si>
    <t>100916-4</t>
  </si>
  <si>
    <t>Abaga (central Inner Mongolia, of eastern China)</t>
  </si>
  <si>
    <t>IM51A</t>
  </si>
  <si>
    <t>IM49A</t>
  </si>
  <si>
    <t>IM57A</t>
  </si>
  <si>
    <t>IM48A</t>
  </si>
  <si>
    <t>IM56A</t>
  </si>
  <si>
    <t>IM55A</t>
  </si>
  <si>
    <t>IM54A</t>
  </si>
  <si>
    <t>Olivine tholeiite</t>
  </si>
  <si>
    <t>IM58A</t>
  </si>
  <si>
    <t>IM45A</t>
  </si>
  <si>
    <t>IM44A</t>
  </si>
  <si>
    <t>Hueiterngshilii lava platform (central Inner Mongolia, of eastern China)</t>
  </si>
  <si>
    <t>Ho, K.S., Liu, Y.A.N., Chen, J.C. and Yang, H.J., 2008. Elemental and Sr-Nd-Pb isotopic compositions of late Cenozoic Abaga basalts, Inner Mongolia: Implications for petrogenesis and mantle process. Geochemical Journal, 42(4), pp.339-357.</t>
  </si>
  <si>
    <t>sample</t>
  </si>
  <si>
    <t>material</t>
  </si>
  <si>
    <t>J</t>
  </si>
  <si>
    <t>±J</t>
  </si>
  <si>
    <t>Plat. Age</t>
  </si>
  <si>
    <t>± 2s w/o J</t>
  </si>
  <si>
    <t>± 2s w/J</t>
  </si>
  <si>
    <t>MSWD</t>
  </si>
  <si>
    <t>Prob.</t>
  </si>
  <si>
    <t>Steps</t>
  </si>
  <si>
    <t>N</t>
  </si>
  <si>
    <t>N-total</t>
  </si>
  <si>
    <t>%gas</t>
  </si>
  <si>
    <t>mol 39Ar</t>
  </si>
  <si>
    <t>plateau Ca/K</t>
  </si>
  <si>
    <t>± 2s plat. Ca/K</t>
  </si>
  <si>
    <t>Isochron age (Ma)</t>
  </si>
  <si>
    <r>
      <t>±2</t>
    </r>
    <r>
      <rPr>
        <b/>
        <sz val="12"/>
        <rFont val="Symbol"/>
        <family val="1"/>
        <charset val="2"/>
      </rPr>
      <t xml:space="preserve">s       </t>
    </r>
    <r>
      <rPr>
        <b/>
        <sz val="12"/>
        <rFont val="Calibri"/>
        <family val="2"/>
        <scheme val="minor"/>
      </rPr>
      <t xml:space="preserve"> w/o J</t>
    </r>
  </si>
  <si>
    <r>
      <t>±2</t>
    </r>
    <r>
      <rPr>
        <b/>
        <sz val="12"/>
        <rFont val="Symbol"/>
        <family val="1"/>
        <charset val="2"/>
      </rPr>
      <t xml:space="preserve">s   </t>
    </r>
    <r>
      <rPr>
        <b/>
        <sz val="12"/>
        <rFont val="Calibri"/>
        <family val="2"/>
        <scheme val="minor"/>
      </rPr>
      <t xml:space="preserve"> w/J</t>
    </r>
  </si>
  <si>
    <t>n</t>
  </si>
  <si>
    <t>p</t>
  </si>
  <si>
    <r>
      <rPr>
        <b/>
        <vertAlign val="superscript"/>
        <sz val="12"/>
        <color theme="1"/>
        <rFont val="Calibri"/>
        <family val="2"/>
        <scheme val="minor"/>
      </rPr>
      <t>40</t>
    </r>
    <r>
      <rPr>
        <b/>
        <sz val="12"/>
        <color theme="1"/>
        <rFont val="Calibri"/>
        <family val="2"/>
        <scheme val="minor"/>
      </rPr>
      <t>Ar/</t>
    </r>
    <r>
      <rPr>
        <b/>
        <vertAlign val="superscript"/>
        <sz val="12"/>
        <color theme="1"/>
        <rFont val="Calibri"/>
        <family val="2"/>
        <scheme val="minor"/>
      </rPr>
      <t>36</t>
    </r>
    <r>
      <rPr>
        <b/>
        <sz val="12"/>
        <color theme="1"/>
        <rFont val="Calibri"/>
        <family val="2"/>
        <scheme val="minor"/>
      </rPr>
      <t>Ar</t>
    </r>
    <r>
      <rPr>
        <b/>
        <vertAlign val="subscript"/>
        <sz val="12"/>
        <color theme="1"/>
        <rFont val="Calibri"/>
        <family val="2"/>
        <scheme val="minor"/>
      </rPr>
      <t>(i)</t>
    </r>
  </si>
  <si>
    <r>
      <t>±2</t>
    </r>
    <r>
      <rPr>
        <b/>
        <sz val="12"/>
        <color theme="1"/>
        <rFont val="Symbol"/>
        <family val="1"/>
        <charset val="2"/>
      </rPr>
      <t>s</t>
    </r>
  </si>
  <si>
    <t>int. 40Ar*/39ArK</t>
  </si>
  <si>
    <t>± 2s int. 40Ar*/39ArK</t>
  </si>
  <si>
    <t>int. age (Ma)</t>
  </si>
  <si>
    <t>± 2s int. age (Ma)</t>
  </si>
  <si>
    <t>int. Ca/K</t>
  </si>
  <si>
    <t>± 2s int. Ca/K</t>
  </si>
  <si>
    <t>Groundmass</t>
  </si>
  <si>
    <t>AC-AS</t>
  </si>
  <si>
    <t>N-AE</t>
  </si>
  <si>
    <t>R-AH</t>
  </si>
  <si>
    <t>P-AG</t>
  </si>
  <si>
    <t xml:space="preserve">Notes: Samples were irradiated in the Oregon State University reactor, Cd-shielded facility. Fish Canyon sanidine (28.294±0.036 (1σ) Ma, Renne et al. 2011) was used to establish neutron flux values (J). Decay constants are listed in Renne et al. (2011). </t>
  </si>
  <si>
    <t>Nucleogenic production ratios:</t>
  </si>
  <si>
    <t>Isotopic constants and decay rates:</t>
  </si>
  <si>
    <r>
      <t>(</t>
    </r>
    <r>
      <rPr>
        <vertAlign val="superscript"/>
        <sz val="9"/>
        <color indexed="8"/>
        <rFont val="Helvetica"/>
      </rPr>
      <t>36</t>
    </r>
    <r>
      <rPr>
        <sz val="9"/>
        <color indexed="8"/>
        <rFont val="Helvetica"/>
      </rPr>
      <t>Ar/</t>
    </r>
    <r>
      <rPr>
        <vertAlign val="superscript"/>
        <sz val="9"/>
        <color indexed="8"/>
        <rFont val="Helvetica"/>
      </rPr>
      <t>37</t>
    </r>
    <r>
      <rPr>
        <sz val="9"/>
        <color indexed="8"/>
        <rFont val="Helvetica"/>
      </rPr>
      <t>Ar)Ca</t>
    </r>
  </si>
  <si>
    <r>
      <t>2.64 × 10</t>
    </r>
    <r>
      <rPr>
        <vertAlign val="superscript"/>
        <sz val="9"/>
        <color indexed="8"/>
        <rFont val="Helvetica"/>
      </rPr>
      <t>−4</t>
    </r>
  </si>
  <si>
    <r>
      <t>λ(</t>
    </r>
    <r>
      <rPr>
        <vertAlign val="superscript"/>
        <sz val="9"/>
        <color indexed="8"/>
        <rFont val="Helvetica"/>
      </rPr>
      <t>40</t>
    </r>
    <r>
      <rPr>
        <sz val="9"/>
        <color indexed="8"/>
        <rFont val="Helvetica"/>
      </rPr>
      <t>K</t>
    </r>
    <r>
      <rPr>
        <vertAlign val="subscript"/>
        <sz val="9"/>
        <color indexed="8"/>
        <rFont val="Helvetica"/>
      </rPr>
      <t>e</t>
    </r>
    <r>
      <rPr>
        <sz val="9"/>
        <color indexed="8"/>
        <rFont val="Helvetica"/>
      </rPr>
      <t>)/yr</t>
    </r>
  </si>
  <si>
    <r>
      <t>5.757 ± 0.016 × 10</t>
    </r>
    <r>
      <rPr>
        <vertAlign val="superscript"/>
        <sz val="9"/>
        <color indexed="8"/>
        <rFont val="Helvetica"/>
      </rPr>
      <t>−11</t>
    </r>
  </si>
  <si>
    <r>
      <t>(</t>
    </r>
    <r>
      <rPr>
        <vertAlign val="superscript"/>
        <sz val="9"/>
        <color indexed="8"/>
        <rFont val="Helvetica"/>
      </rPr>
      <t>39</t>
    </r>
    <r>
      <rPr>
        <sz val="9"/>
        <color indexed="8"/>
        <rFont val="Helvetica"/>
      </rPr>
      <t>Ar/</t>
    </r>
    <r>
      <rPr>
        <vertAlign val="superscript"/>
        <sz val="9"/>
        <color indexed="8"/>
        <rFont val="Helvetica"/>
      </rPr>
      <t>37</t>
    </r>
    <r>
      <rPr>
        <sz val="9"/>
        <color indexed="8"/>
        <rFont val="Helvetica"/>
      </rPr>
      <t>Ar)Ca</t>
    </r>
  </si>
  <si>
    <r>
      <t>6.5 × 10</t>
    </r>
    <r>
      <rPr>
        <vertAlign val="superscript"/>
        <sz val="9"/>
        <color indexed="8"/>
        <rFont val="Helvetica"/>
      </rPr>
      <t>−4</t>
    </r>
  </si>
  <si>
    <r>
      <t>λ(</t>
    </r>
    <r>
      <rPr>
        <vertAlign val="superscript"/>
        <sz val="9"/>
        <color indexed="8"/>
        <rFont val="Helvetica"/>
      </rPr>
      <t>40</t>
    </r>
    <r>
      <rPr>
        <sz val="9"/>
        <color indexed="8"/>
        <rFont val="Helvetica"/>
      </rPr>
      <t>K</t>
    </r>
    <r>
      <rPr>
        <vertAlign val="subscript"/>
        <sz val="9"/>
        <color indexed="8"/>
        <rFont val="Helvetica"/>
      </rPr>
      <t>β-</t>
    </r>
    <r>
      <rPr>
        <sz val="9"/>
        <color indexed="8"/>
        <rFont val="Helvetica"/>
      </rPr>
      <t>)/yr</t>
    </r>
  </si>
  <si>
    <r>
      <t>4.955 ± 0.013 × 10</t>
    </r>
    <r>
      <rPr>
        <vertAlign val="superscript"/>
        <sz val="9"/>
        <color indexed="8"/>
        <rFont val="Helvetica"/>
      </rPr>
      <t>−10</t>
    </r>
  </si>
  <si>
    <r>
      <t>(</t>
    </r>
    <r>
      <rPr>
        <vertAlign val="superscript"/>
        <sz val="9"/>
        <color indexed="8"/>
        <rFont val="Helvetica"/>
      </rPr>
      <t>38</t>
    </r>
    <r>
      <rPr>
        <sz val="9"/>
        <color indexed="8"/>
        <rFont val="Helvetica"/>
      </rPr>
      <t>Ar/</t>
    </r>
    <r>
      <rPr>
        <vertAlign val="superscript"/>
        <sz val="9"/>
        <color indexed="8"/>
        <rFont val="Helvetica"/>
      </rPr>
      <t>37</t>
    </r>
    <r>
      <rPr>
        <sz val="9"/>
        <color indexed="8"/>
        <rFont val="Helvetica"/>
      </rPr>
      <t>Ar)Ca</t>
    </r>
  </si>
  <si>
    <t>0.196 ± 0.00816 × 10−4</t>
  </si>
  <si>
    <r>
      <t>λ(</t>
    </r>
    <r>
      <rPr>
        <vertAlign val="superscript"/>
        <sz val="9"/>
        <color indexed="8"/>
        <rFont val="Helvetica"/>
      </rPr>
      <t>37</t>
    </r>
    <r>
      <rPr>
        <sz val="9"/>
        <color indexed="8"/>
        <rFont val="Helvetica"/>
      </rPr>
      <t>Ar)/d</t>
    </r>
  </si>
  <si>
    <r>
      <t>1.983 ± 0.0045 × 10</t>
    </r>
    <r>
      <rPr>
        <vertAlign val="superscript"/>
        <sz val="9"/>
        <color indexed="8"/>
        <rFont val="Helvetica"/>
      </rPr>
      <t>−2</t>
    </r>
  </si>
  <si>
    <r>
      <t>(</t>
    </r>
    <r>
      <rPr>
        <vertAlign val="superscript"/>
        <sz val="9"/>
        <color indexed="8"/>
        <rFont val="Helvetica"/>
      </rPr>
      <t>40</t>
    </r>
    <r>
      <rPr>
        <sz val="9"/>
        <color indexed="8"/>
        <rFont val="Helvetica"/>
      </rPr>
      <t>Ar/</t>
    </r>
    <r>
      <rPr>
        <vertAlign val="superscript"/>
        <sz val="9"/>
        <color indexed="8"/>
        <rFont val="Helvetica"/>
      </rPr>
      <t>39</t>
    </r>
    <r>
      <rPr>
        <sz val="9"/>
        <color indexed="8"/>
        <rFont val="Helvetica"/>
      </rPr>
      <t>Ar)K</t>
    </r>
  </si>
  <si>
    <r>
      <t>8.5 × 10</t>
    </r>
    <r>
      <rPr>
        <vertAlign val="superscript"/>
        <sz val="9"/>
        <color indexed="8"/>
        <rFont val="Helvetica"/>
      </rPr>
      <t>−3</t>
    </r>
  </si>
  <si>
    <r>
      <t>λ(</t>
    </r>
    <r>
      <rPr>
        <vertAlign val="superscript"/>
        <sz val="9"/>
        <color indexed="8"/>
        <rFont val="Helvetica"/>
      </rPr>
      <t>39</t>
    </r>
    <r>
      <rPr>
        <sz val="9"/>
        <color indexed="8"/>
        <rFont val="Helvetica"/>
      </rPr>
      <t>Ar)/d</t>
    </r>
  </si>
  <si>
    <r>
      <t>7.068 ± 0.0788 × 10</t>
    </r>
    <r>
      <rPr>
        <vertAlign val="superscript"/>
        <sz val="9"/>
        <color indexed="8"/>
        <rFont val="Helvetica"/>
      </rPr>
      <t>−6</t>
    </r>
  </si>
  <si>
    <r>
      <t>(</t>
    </r>
    <r>
      <rPr>
        <vertAlign val="superscript"/>
        <sz val="9"/>
        <color indexed="8"/>
        <rFont val="Helvetica"/>
      </rPr>
      <t>38</t>
    </r>
    <r>
      <rPr>
        <sz val="9"/>
        <color indexed="8"/>
        <rFont val="Helvetica"/>
      </rPr>
      <t>Ar/</t>
    </r>
    <r>
      <rPr>
        <vertAlign val="superscript"/>
        <sz val="9"/>
        <color indexed="8"/>
        <rFont val="Helvetica"/>
      </rPr>
      <t>39</t>
    </r>
    <r>
      <rPr>
        <sz val="9"/>
        <color indexed="8"/>
        <rFont val="Helvetica"/>
      </rPr>
      <t>Ar)K</t>
    </r>
  </si>
  <si>
    <r>
      <t>1.22 ± 0.0027 × 10</t>
    </r>
    <r>
      <rPr>
        <vertAlign val="superscript"/>
        <sz val="9"/>
        <color indexed="8"/>
        <rFont val="Helvetica"/>
      </rPr>
      <t>−2</t>
    </r>
  </si>
  <si>
    <r>
      <t>λ(</t>
    </r>
    <r>
      <rPr>
        <vertAlign val="superscript"/>
        <sz val="9"/>
        <color indexed="8"/>
        <rFont val="Helvetica"/>
      </rPr>
      <t>36</t>
    </r>
    <r>
      <rPr>
        <sz val="9"/>
        <color indexed="8"/>
        <rFont val="Helvetica"/>
      </rPr>
      <t>Cl)/d</t>
    </r>
  </si>
  <si>
    <r>
      <t>6.308 ± 0 × 10</t>
    </r>
    <r>
      <rPr>
        <vertAlign val="superscript"/>
        <sz val="9"/>
        <color indexed="8"/>
        <rFont val="Helvetica"/>
      </rPr>
      <t>−9</t>
    </r>
  </si>
  <si>
    <r>
      <t>(</t>
    </r>
    <r>
      <rPr>
        <vertAlign val="superscript"/>
        <sz val="9"/>
        <color indexed="8"/>
        <rFont val="Helvetica"/>
      </rPr>
      <t>36</t>
    </r>
    <r>
      <rPr>
        <sz val="9"/>
        <color indexed="8"/>
        <rFont val="Helvetica"/>
      </rPr>
      <t>Ar/</t>
    </r>
    <r>
      <rPr>
        <vertAlign val="superscript"/>
        <sz val="9"/>
        <color indexed="8"/>
        <rFont val="Helvetica"/>
      </rPr>
      <t>38</t>
    </r>
    <r>
      <rPr>
        <sz val="9"/>
        <color indexed="8"/>
        <rFont val="Helvetica"/>
      </rPr>
      <t>Ar)Cl</t>
    </r>
  </si>
  <si>
    <r>
      <t>2.629 ± 0.011 × 10</t>
    </r>
    <r>
      <rPr>
        <vertAlign val="superscript"/>
        <sz val="9"/>
        <color indexed="8"/>
        <rFont val="Helvetica"/>
      </rPr>
      <t>2</t>
    </r>
  </si>
  <si>
    <r>
      <t>(</t>
    </r>
    <r>
      <rPr>
        <vertAlign val="superscript"/>
        <sz val="9"/>
        <color indexed="8"/>
        <rFont val="Helvetica"/>
      </rPr>
      <t>40</t>
    </r>
    <r>
      <rPr>
        <sz val="9"/>
        <color indexed="8"/>
        <rFont val="Helvetica"/>
      </rPr>
      <t>Ar/</t>
    </r>
    <r>
      <rPr>
        <vertAlign val="superscript"/>
        <sz val="9"/>
        <color indexed="8"/>
        <rFont val="Helvetica"/>
      </rPr>
      <t>36</t>
    </r>
    <r>
      <rPr>
        <sz val="9"/>
        <color indexed="8"/>
        <rFont val="Helvetica"/>
      </rPr>
      <t>Ar)</t>
    </r>
    <r>
      <rPr>
        <vertAlign val="subscript"/>
        <sz val="9"/>
        <color indexed="8"/>
        <rFont val="Helvetica"/>
      </rPr>
      <t>Atm</t>
    </r>
  </si>
  <si>
    <t>298.56 ± 0.31</t>
  </si>
  <si>
    <r>
      <rPr>
        <vertAlign val="superscript"/>
        <sz val="9"/>
        <color indexed="8"/>
        <rFont val="Helvetica"/>
      </rPr>
      <t>37</t>
    </r>
    <r>
      <rPr>
        <sz val="9"/>
        <color indexed="8"/>
        <rFont val="Helvetica"/>
      </rPr>
      <t>Ar/</t>
    </r>
    <r>
      <rPr>
        <vertAlign val="superscript"/>
        <sz val="9"/>
        <color indexed="8"/>
        <rFont val="Helvetica"/>
      </rPr>
      <t>39</t>
    </r>
    <r>
      <rPr>
        <sz val="9"/>
        <color indexed="8"/>
        <rFont val="Helvetica"/>
      </rPr>
      <t>Ar to Ca/K</t>
    </r>
  </si>
  <si>
    <r>
      <t>(</t>
    </r>
    <r>
      <rPr>
        <vertAlign val="superscript"/>
        <sz val="9"/>
        <color indexed="8"/>
        <rFont val="Helvetica"/>
      </rPr>
      <t>40</t>
    </r>
    <r>
      <rPr>
        <sz val="9"/>
        <color indexed="8"/>
        <rFont val="Helvetica"/>
      </rPr>
      <t>Ar/</t>
    </r>
    <r>
      <rPr>
        <vertAlign val="superscript"/>
        <sz val="9"/>
        <color indexed="8"/>
        <rFont val="Helvetica"/>
      </rPr>
      <t>38</t>
    </r>
    <r>
      <rPr>
        <sz val="9"/>
        <color indexed="8"/>
        <rFont val="Helvetica"/>
      </rPr>
      <t>Ar)</t>
    </r>
    <r>
      <rPr>
        <vertAlign val="subscript"/>
        <sz val="9"/>
        <color indexed="8"/>
        <rFont val="Helvetica"/>
      </rPr>
      <t>Atm</t>
    </r>
  </si>
  <si>
    <t>1583.5 ± 2.5</t>
  </si>
  <si>
    <r>
      <rPr>
        <vertAlign val="superscript"/>
        <sz val="9"/>
        <color indexed="8"/>
        <rFont val="Helvetica"/>
      </rPr>
      <t>38</t>
    </r>
    <r>
      <rPr>
        <sz val="9"/>
        <color indexed="8"/>
        <rFont val="Helvetica"/>
      </rPr>
      <t>Ar/</t>
    </r>
    <r>
      <rPr>
        <vertAlign val="superscript"/>
        <sz val="9"/>
        <color indexed="8"/>
        <rFont val="Helvetica"/>
      </rPr>
      <t>39</t>
    </r>
    <r>
      <rPr>
        <sz val="9"/>
        <color indexed="8"/>
        <rFont val="Helvetica"/>
      </rPr>
      <t>Ar to Cl/K</t>
    </r>
  </si>
  <si>
    <r>
      <rPr>
        <vertAlign val="superscript"/>
        <sz val="9"/>
        <color indexed="8"/>
        <rFont val="Helvetica"/>
      </rPr>
      <t>40</t>
    </r>
    <r>
      <rPr>
        <sz val="9"/>
        <color indexed="8"/>
        <rFont val="Helvetica"/>
      </rPr>
      <t>K/K</t>
    </r>
    <r>
      <rPr>
        <vertAlign val="subscript"/>
        <sz val="9"/>
        <color indexed="8"/>
        <rFont val="Helvetica"/>
      </rPr>
      <t>Total</t>
    </r>
  </si>
  <si>
    <t>0.01167 ± 0.00002</t>
  </si>
  <si>
    <t xml:space="preserve"> 43° 3.650'N</t>
  </si>
  <si>
    <t>102° 10.630'E</t>
  </si>
  <si>
    <t xml:space="preserve"> 43° 30.210'N</t>
  </si>
  <si>
    <t>102° 9.210'E</t>
  </si>
  <si>
    <t xml:space="preserve"> 50° 0.030'N</t>
  </si>
  <si>
    <t>115° 0.110'E</t>
  </si>
  <si>
    <t xml:space="preserve"> 47°53'37.60"N</t>
  </si>
  <si>
    <t>111°29'20.60"E</t>
  </si>
  <si>
    <t xml:space="preserve"> 48°18'50.80"N</t>
  </si>
  <si>
    <t>111°42'2.20"E</t>
  </si>
  <si>
    <t xml:space="preserve"> 49°31'28.60"N</t>
  </si>
  <si>
    <t>113°47'38.30"E</t>
  </si>
  <si>
    <t xml:space="preserve"> 48°52'60.00"N</t>
  </si>
  <si>
    <t>113°47'2.80"E</t>
  </si>
  <si>
    <t xml:space="preserve"> 48°39'47.30"N</t>
  </si>
  <si>
    <t>114°34'26.20"E</t>
  </si>
  <si>
    <t xml:space="preserve"> 46°40'59.20"N</t>
  </si>
  <si>
    <t>113° 9'21.30"E</t>
  </si>
  <si>
    <t xml:space="preserve"> 46°36'31.50"N</t>
  </si>
  <si>
    <t>112°26'0.40"E</t>
  </si>
  <si>
    <t xml:space="preserve"> 46° 10.580'N</t>
  </si>
  <si>
    <t>109° 46.550'E</t>
  </si>
  <si>
    <t xml:space="preserve"> 48° 13.050'N</t>
  </si>
  <si>
    <t>100° 26.400'E</t>
  </si>
  <si>
    <t xml:space="preserve"> 48° 16.500'N</t>
  </si>
  <si>
    <t>100° 28.750'E</t>
  </si>
  <si>
    <t xml:space="preserve"> 48° 33.916'N</t>
  </si>
  <si>
    <t>103° 10.700'E</t>
  </si>
  <si>
    <t xml:space="preserve"> 48° 38.731'N</t>
  </si>
  <si>
    <t>103° 2.762'E</t>
  </si>
  <si>
    <t xml:space="preserve"> 48° 36.419'N</t>
  </si>
  <si>
    <t>102° 49.820'E</t>
  </si>
  <si>
    <t xml:space="preserve"> 48° 48.686'N</t>
  </si>
  <si>
    <t>103° 9.698'E</t>
  </si>
  <si>
    <t xml:space="preserve"> 48° 46.315'N</t>
  </si>
  <si>
    <t>103° 12.551'E</t>
  </si>
  <si>
    <t xml:space="preserve"> 48° 41.426'N</t>
  </si>
  <si>
    <t>102° 44.773'E</t>
  </si>
  <si>
    <t xml:space="preserve"> 48° 34.020'N</t>
  </si>
  <si>
    <t>103° 1.892'E</t>
  </si>
  <si>
    <t xml:space="preserve"> 48° 31.505'N</t>
  </si>
  <si>
    <t>103° 3.092'E</t>
  </si>
  <si>
    <t xml:space="preserve"> 48° 34.336'N</t>
  </si>
  <si>
    <t>103° 10.450'E</t>
  </si>
  <si>
    <t xml:space="preserve"> 48° 35.697'N</t>
  </si>
  <si>
    <t>103° 10.457'E</t>
  </si>
  <si>
    <t xml:space="preserve"> 48° 47.116'N</t>
  </si>
  <si>
    <t>102° 51.289'E</t>
  </si>
  <si>
    <t xml:space="preserve"> 48° 45.099'N</t>
  </si>
  <si>
    <t>103° 0.392'E</t>
  </si>
  <si>
    <t xml:space="preserve"> 48° 43.123'N</t>
  </si>
  <si>
    <t>102° 36.851'E</t>
  </si>
  <si>
    <t xml:space="preserve"> 49° 1.225'N</t>
  </si>
  <si>
    <t>103° 15.160'E</t>
  </si>
  <si>
    <t xml:space="preserve"> 48° 14.873'N</t>
  </si>
  <si>
    <t>103° 26.064'E</t>
  </si>
  <si>
    <t xml:space="preserve"> 48° 15.028'N</t>
  </si>
  <si>
    <t>103° 30.116'E</t>
  </si>
  <si>
    <t xml:space="preserve"> 48° 11.326'N</t>
  </si>
  <si>
    <t>103° 46.418'E</t>
  </si>
  <si>
    <t xml:space="preserve"> 48° 6.856'N</t>
  </si>
  <si>
    <t>103° 50.727'E</t>
  </si>
  <si>
    <t xml:space="preserve"> 48° 53.372'N</t>
  </si>
  <si>
    <t>102° 4.521'E</t>
  </si>
  <si>
    <t xml:space="preserve"> 48° 54.950'N</t>
  </si>
  <si>
    <t>102° 6.748'E</t>
  </si>
  <si>
    <t xml:space="preserve"> 48° 59.109'N</t>
  </si>
  <si>
    <t>102° 9.932'E</t>
  </si>
  <si>
    <t xml:space="preserve"> 48° 50.350'N</t>
  </si>
  <si>
    <t>101° 23.987'E</t>
  </si>
  <si>
    <t xml:space="preserve"> 48° 50.773'N</t>
  </si>
  <si>
    <t>101° 42.904'E</t>
  </si>
  <si>
    <t xml:space="preserve"> 48° 58.459'N</t>
  </si>
  <si>
    <t>101° 55.587'E</t>
  </si>
  <si>
    <t xml:space="preserve"> 47° 51.475'N</t>
  </si>
  <si>
    <t>102° 59.558'E</t>
  </si>
  <si>
    <t xml:space="preserve"> 47° 53.156'N</t>
  </si>
  <si>
    <t>103° 3.322'E</t>
  </si>
  <si>
    <t xml:space="preserve"> 48° 7.107'N</t>
  </si>
  <si>
    <t xml:space="preserve"> 99° 56.421'E</t>
  </si>
  <si>
    <t xml:space="preserve"> 99° 57.018'E</t>
  </si>
  <si>
    <t xml:space="preserve"> 48° 6.628'N</t>
  </si>
  <si>
    <t xml:space="preserve"> 48° 0.680'N</t>
  </si>
  <si>
    <t xml:space="preserve"> 99° 47.974'E</t>
  </si>
  <si>
    <t xml:space="preserve"> 48° 7.224'N</t>
  </si>
  <si>
    <t xml:space="preserve"> 99° 44.660'E</t>
  </si>
  <si>
    <t xml:space="preserve"> 48° 8.427'N</t>
  </si>
  <si>
    <t>100° 7.960'E</t>
  </si>
  <si>
    <t xml:space="preserve"> 48° 8.366'N</t>
  </si>
  <si>
    <t>100° 16.484'E</t>
  </si>
  <si>
    <t xml:space="preserve"> 48° 12.005'N</t>
  </si>
  <si>
    <t>100° 25.450'E</t>
  </si>
  <si>
    <t xml:space="preserve"> 48° 6.802'N</t>
  </si>
  <si>
    <t>100° 1.696'E</t>
  </si>
  <si>
    <t xml:space="preserve"> 48° 18.893'N</t>
  </si>
  <si>
    <t>100° 27.657'E</t>
  </si>
  <si>
    <t xml:space="preserve"> 48° 2.312'N</t>
  </si>
  <si>
    <t xml:space="preserve"> 99° 59.430'E</t>
  </si>
  <si>
    <t xml:space="preserve"> 48° 2.833'N</t>
  </si>
  <si>
    <t>100° 3.485'E</t>
  </si>
  <si>
    <t xml:space="preserve"> 48° 7.111'N</t>
  </si>
  <si>
    <t>100° 1.519'E</t>
  </si>
  <si>
    <t>100° 31.153'E</t>
  </si>
  <si>
    <t xml:space="preserve"> 48° 24.174'N</t>
  </si>
  <si>
    <t xml:space="preserve"> 48° 6.395'N</t>
  </si>
  <si>
    <t>100° 3.178'E</t>
  </si>
  <si>
    <t xml:space="preserve"> 48° 11.974'N</t>
  </si>
  <si>
    <t>100° 2.782'E</t>
  </si>
  <si>
    <t xml:space="preserve"> 48° 2.918'N</t>
  </si>
  <si>
    <t>100° 27.793'E</t>
  </si>
  <si>
    <t>100° 28.217'E</t>
  </si>
  <si>
    <t xml:space="preserve"> 48° 4.012'N</t>
  </si>
  <si>
    <t xml:space="preserve"> 48° 10.453'N</t>
  </si>
  <si>
    <t>100° 23.058'E</t>
  </si>
  <si>
    <t xml:space="preserve"> 48° 19.334'N</t>
  </si>
  <si>
    <t>100° 28.060'E</t>
  </si>
  <si>
    <t xml:space="preserve"> 48° 19.392'N</t>
  </si>
  <si>
    <t>100° 27.890'E</t>
  </si>
  <si>
    <t xml:space="preserve"> 48° 24.420'N</t>
  </si>
  <si>
    <t>100° 31.678'E</t>
  </si>
  <si>
    <t xml:space="preserve"> 48° 22.628'N</t>
  </si>
  <si>
    <t>100° 33.017'E</t>
  </si>
  <si>
    <t xml:space="preserve"> 46° 42.911'N</t>
  </si>
  <si>
    <t>101° 51.692'E</t>
  </si>
  <si>
    <t xml:space="preserve"> 46° 42.587'N</t>
  </si>
  <si>
    <t>101° 48.053'E</t>
  </si>
  <si>
    <t xml:space="preserve"> 46° 38.786'N</t>
  </si>
  <si>
    <t>101° 47.680'E</t>
  </si>
  <si>
    <t xml:space="preserve"> 46° 38.241'N</t>
  </si>
  <si>
    <t>101° 47.116'E</t>
  </si>
  <si>
    <t>100° 49.112'E</t>
  </si>
  <si>
    <t xml:space="preserve"> 46° 25.341'N</t>
  </si>
  <si>
    <t xml:space="preserve"> 46° 22.030'N</t>
  </si>
  <si>
    <t>101° 44.115'E</t>
  </si>
  <si>
    <t xml:space="preserve"> 46° 19.310'N</t>
  </si>
  <si>
    <t>101° 40.455'E</t>
  </si>
  <si>
    <t xml:space="preserve"> 46° 30.419'N</t>
  </si>
  <si>
    <t>102° 8.063'E</t>
  </si>
  <si>
    <t xml:space="preserve"> 46° 55.813'N</t>
  </si>
  <si>
    <t>102° 29.923'E</t>
  </si>
  <si>
    <t>102° 0.452'E</t>
  </si>
  <si>
    <t xml:space="preserve"> 46° 47.781'N</t>
  </si>
  <si>
    <t xml:space="preserve"> 46° 47.591'N</t>
  </si>
  <si>
    <t>101° 46.106'E</t>
  </si>
  <si>
    <t xml:space="preserve"> 46° 46.709'N</t>
  </si>
  <si>
    <t>101° 44.558'E</t>
  </si>
  <si>
    <t xml:space="preserve"> 46° 49.801'N</t>
  </si>
  <si>
    <t>101° 40.394'E</t>
  </si>
  <si>
    <t xml:space="preserve"> 46° 53.054'N</t>
  </si>
  <si>
    <t>101° 31.627'E</t>
  </si>
  <si>
    <t xml:space="preserve"> 46° 51.148'N</t>
  </si>
  <si>
    <t>101° 29.965'E</t>
  </si>
  <si>
    <t xml:space="preserve"> 46° 51.686'N</t>
  </si>
  <si>
    <t>101° 24.284'E</t>
  </si>
  <si>
    <t xml:space="preserve"> 46° 58.203'N</t>
  </si>
  <si>
    <t>102° 32.951'E</t>
  </si>
  <si>
    <t xml:space="preserve"> 46° 54.574'N</t>
  </si>
  <si>
    <t>102° 22.000'E</t>
  </si>
  <si>
    <t xml:space="preserve"> 47° 19.523'N</t>
  </si>
  <si>
    <t>102° 40.319'E</t>
  </si>
  <si>
    <t xml:space="preserve"> 46° 51.610'N</t>
  </si>
  <si>
    <t>101° 30.229'E</t>
  </si>
  <si>
    <t xml:space="preserve"> 46° 53.953'N</t>
  </si>
  <si>
    <t>101° 32.683'E</t>
  </si>
  <si>
    <t xml:space="preserve"> 47° 8.072'N</t>
  </si>
  <si>
    <t xml:space="preserve"> 99° 41.976'E</t>
  </si>
  <si>
    <t xml:space="preserve"> 47° 8.325'N</t>
  </si>
  <si>
    <t xml:space="preserve"> 99° 44.542'E</t>
  </si>
  <si>
    <t xml:space="preserve"> 47° 3.651'N</t>
  </si>
  <si>
    <t xml:space="preserve"> 99° 42.793'E</t>
  </si>
  <si>
    <t xml:space="preserve"> 47° 4.179'N</t>
  </si>
  <si>
    <t xml:space="preserve"> 99° 42.640'E</t>
  </si>
  <si>
    <t xml:space="preserve"> 47° 6.481'N</t>
  </si>
  <si>
    <t xml:space="preserve"> 99° 41.081'E</t>
  </si>
  <si>
    <t xml:space="preserve"> 47° 17.127'N</t>
  </si>
  <si>
    <t xml:space="preserve"> 99° 59.016'E</t>
  </si>
  <si>
    <t xml:space="preserve"> 47° 12.418'N</t>
  </si>
  <si>
    <t xml:space="preserve"> 99° 52.921'E</t>
  </si>
  <si>
    <t xml:space="preserve"> 47° 20.661'N</t>
  </si>
  <si>
    <t>100° 13.978'E</t>
  </si>
  <si>
    <t xml:space="preserve"> 47° 18.122'N</t>
  </si>
  <si>
    <t>100° 13.139'E</t>
  </si>
  <si>
    <t xml:space="preserve"> 47° 21.100'N</t>
  </si>
  <si>
    <t xml:space="preserve"> 47° 20.017'N</t>
  </si>
  <si>
    <t>100° 6.442'E</t>
  </si>
  <si>
    <t xml:space="preserve"> 47° 26.242'N</t>
  </si>
  <si>
    <t>100° 12.596'E</t>
  </si>
  <si>
    <t xml:space="preserve"> 47° 29.030'N</t>
  </si>
  <si>
    <t>100° 14.394'E</t>
  </si>
  <si>
    <t xml:space="preserve"> 47° 11.457'N</t>
  </si>
  <si>
    <t xml:space="preserve"> 99° 38.849'E</t>
  </si>
  <si>
    <t xml:space="preserve"> 47° 11.464'N</t>
  </si>
  <si>
    <t xml:space="preserve"> 99° 38.861'E</t>
  </si>
  <si>
    <t xml:space="preserve"> 47° 31.504'N</t>
  </si>
  <si>
    <t>100° 36.833'E</t>
  </si>
  <si>
    <t xml:space="preserve"> 47° 7.317'N</t>
  </si>
  <si>
    <t>100° 56.537'E</t>
  </si>
  <si>
    <t xml:space="preserve"> 47° 35.035'N</t>
  </si>
  <si>
    <t>101° 11.851'E</t>
  </si>
  <si>
    <t xml:space="preserve"> 47° 27.541'N</t>
  </si>
  <si>
    <t>100° 51.757'E</t>
  </si>
  <si>
    <t xml:space="preserve"> 47° 20.712'N</t>
  </si>
  <si>
    <t>100° 41.836'E</t>
  </si>
  <si>
    <t xml:space="preserve"> 46° 31.291'N</t>
  </si>
  <si>
    <t xml:space="preserve"> 98° 57.133'E</t>
  </si>
  <si>
    <t xml:space="preserve"> 46° 19.513'N</t>
  </si>
  <si>
    <t xml:space="preserve"> 99° 4.056'E</t>
  </si>
  <si>
    <t xml:space="preserve"> 45° 55.807'N</t>
  </si>
  <si>
    <t>101° 14.126'E</t>
  </si>
  <si>
    <t xml:space="preserve"> 45° 36.041'N</t>
  </si>
  <si>
    <t>101° 23.509'E</t>
  </si>
  <si>
    <t xml:space="preserve"> 45° 28.566'N</t>
  </si>
  <si>
    <t>101° 15.680'E</t>
  </si>
  <si>
    <t xml:space="preserve"> 45° 35.594'N</t>
  </si>
  <si>
    <t>101° 11.240'E</t>
  </si>
  <si>
    <t xml:space="preserve"> 45° 50.666'N</t>
  </si>
  <si>
    <t>101° 10.710'E</t>
  </si>
  <si>
    <t xml:space="preserve"> 45° 49.726'N</t>
  </si>
  <si>
    <t>101° 9.931'E</t>
  </si>
  <si>
    <t xml:space="preserve"> 45° 49.899'N</t>
  </si>
  <si>
    <t>101° 8.396'E</t>
  </si>
  <si>
    <t xml:space="preserve"> 45° 49.367'N</t>
  </si>
  <si>
    <t>101° 5.924'E</t>
  </si>
  <si>
    <t xml:space="preserve"> 45° 32.543'N</t>
  </si>
  <si>
    <t>101° 31.769'E</t>
  </si>
  <si>
    <t xml:space="preserve"> 45° 47.585'N</t>
  </si>
  <si>
    <t>100° 7.600'E</t>
  </si>
  <si>
    <t xml:space="preserve"> 45° 54.173'N</t>
  </si>
  <si>
    <t>100° 12.179'E</t>
  </si>
  <si>
    <t xml:space="preserve"> 45° 39.138'N</t>
  </si>
  <si>
    <t>101° 23.429'E</t>
  </si>
  <si>
    <t xml:space="preserve"> 45° 38.324'N</t>
  </si>
  <si>
    <t>101° 48.914'E</t>
  </si>
  <si>
    <t xml:space="preserve"> 45° 41.131'N</t>
  </si>
  <si>
    <t>101° 33.225'E</t>
  </si>
  <si>
    <t xml:space="preserve"> 45° 28.461'N</t>
  </si>
  <si>
    <t>101° 15.532'E</t>
  </si>
  <si>
    <t xml:space="preserve"> 45° 35.232'N</t>
  </si>
  <si>
    <t>101° 4.891'E</t>
  </si>
  <si>
    <t xml:space="preserve"> 45° 20.224'N</t>
  </si>
  <si>
    <t>101° 52.897'E</t>
  </si>
  <si>
    <t xml:space="preserve"> 45° 21.080'N</t>
  </si>
  <si>
    <t>101° 44.561'E</t>
  </si>
  <si>
    <t xml:space="preserve"> 45° 22.828'N</t>
  </si>
  <si>
    <t>101° 39.334'E</t>
  </si>
  <si>
    <t xml:space="preserve"> 45° 24.884'N</t>
  </si>
  <si>
    <t>102° 11.667'E</t>
  </si>
  <si>
    <t xml:space="preserve"> 44° 30.134'N</t>
  </si>
  <si>
    <t>101° 20.291'E</t>
  </si>
  <si>
    <t xml:space="preserve"> 43° 17.359'N</t>
  </si>
  <si>
    <t>101° 47.888'E</t>
  </si>
  <si>
    <t xml:space="preserve"> 43° 12.463'N</t>
  </si>
  <si>
    <t>101° 50.645'E</t>
  </si>
  <si>
    <t xml:space="preserve"> 43° 30.161'N</t>
  </si>
  <si>
    <t>102° 10.464'E</t>
  </si>
  <si>
    <t xml:space="preserve"> 43° 58.602'N</t>
  </si>
  <si>
    <t>102° 58.729'E</t>
  </si>
  <si>
    <t xml:space="preserve"> 44° 2.316'N</t>
  </si>
  <si>
    <t>103° 2.540'E</t>
  </si>
  <si>
    <t xml:space="preserve"> 43° 54.160'N</t>
  </si>
  <si>
    <t>103° 2.402'E</t>
  </si>
  <si>
    <t xml:space="preserve"> 43° 14.367'N</t>
  </si>
  <si>
    <t>104° 36.058'E</t>
  </si>
  <si>
    <t xml:space="preserve"> 43° 14.591'N</t>
  </si>
  <si>
    <t>104° 36.213'E</t>
  </si>
  <si>
    <t xml:space="preserve"> 43° 16.766'N</t>
  </si>
  <si>
    <t>104° 35.133'E</t>
  </si>
  <si>
    <t xml:space="preserve"> 43° 13.702'N</t>
  </si>
  <si>
    <t>104° 28.054'E</t>
  </si>
  <si>
    <t xml:space="preserve"> 43° 13.570'N</t>
  </si>
  <si>
    <t>103° 59.843'E</t>
  </si>
  <si>
    <t xml:space="preserve"> 43° 32.200'N</t>
  </si>
  <si>
    <t>104° 44.387'E</t>
  </si>
  <si>
    <t xml:space="preserve"> 42° 36.215'N</t>
  </si>
  <si>
    <t>104° 1.033'E</t>
  </si>
  <si>
    <t xml:space="preserve"> 42° 30.075'N</t>
  </si>
  <si>
    <t>103° 56.941'E</t>
  </si>
  <si>
    <t xml:space="preserve"> 42° 17.127'N</t>
  </si>
  <si>
    <t>105° 43.898'E</t>
  </si>
  <si>
    <t xml:space="preserve"> 42° 15.717'N</t>
  </si>
  <si>
    <t>105° 52.138'E</t>
  </si>
  <si>
    <t xml:space="preserve"> 42° 15.780'N</t>
  </si>
  <si>
    <t>105° 52.918'E</t>
  </si>
  <si>
    <t>100° 13.990'E</t>
  </si>
  <si>
    <t xml:space="preserve"> 43° 47.450'N</t>
  </si>
  <si>
    <t xml:space="preserve"> 99° 11.588'E</t>
  </si>
  <si>
    <t xml:space="preserve"> 42° 13.075'N</t>
  </si>
  <si>
    <t>104° 0.860'E</t>
  </si>
  <si>
    <t xml:space="preserve"> 44° 0.452'N</t>
  </si>
  <si>
    <t>104° 36.056'E</t>
  </si>
  <si>
    <t xml:space="preserve"> 44° 28.634'N</t>
  </si>
  <si>
    <t>103° 49.504'E</t>
  </si>
  <si>
    <t xml:space="preserve"> 44° 26.747'N</t>
  </si>
  <si>
    <t>103° 49.420'E</t>
  </si>
  <si>
    <t xml:space="preserve"> 44° 24.902'N</t>
  </si>
  <si>
    <t>103° 48.599'E</t>
  </si>
  <si>
    <t xml:space="preserve"> 44° 26.204'N</t>
  </si>
  <si>
    <t>103° 53.144'E</t>
  </si>
  <si>
    <t xml:space="preserve"> 44° 44.976'N</t>
  </si>
  <si>
    <t>103° 26.806'E</t>
  </si>
  <si>
    <t xml:space="preserve"> 44° 12.142'N</t>
  </si>
  <si>
    <t>104° 7.909'E</t>
  </si>
  <si>
    <t xml:space="preserve"> 44° 25.541'N</t>
  </si>
  <si>
    <t>104° 33.794'E</t>
  </si>
  <si>
    <t xml:space="preserve"> 44° 8.524'N</t>
  </si>
  <si>
    <t>102° 56.082'E</t>
  </si>
  <si>
    <t xml:space="preserve"> 44° 15.629'N</t>
  </si>
  <si>
    <t>102° 14.725'E</t>
  </si>
  <si>
    <t xml:space="preserve"> 44° 16.726'N</t>
  </si>
  <si>
    <t>102° 13.294'E</t>
  </si>
  <si>
    <t xml:space="preserve"> 44° 19.487'N</t>
  </si>
  <si>
    <t>102° 18.631'E</t>
  </si>
  <si>
    <t xml:space="preserve"> 44° 23.515'N</t>
  </si>
  <si>
    <t>102° 20.454'E</t>
  </si>
  <si>
    <t xml:space="preserve"> 44° 22.339'N</t>
  </si>
  <si>
    <t>102° 19.603'E</t>
  </si>
  <si>
    <t xml:space="preserve"> 44° 17.956'N</t>
  </si>
  <si>
    <t>102° 18.814'E</t>
  </si>
  <si>
    <t xml:space="preserve"> 44° 42.101'N</t>
  </si>
  <si>
    <t>102° 38.878'E</t>
  </si>
  <si>
    <t xml:space="preserve"> 44° 47.490'N</t>
  </si>
  <si>
    <t>101° 57.879'E</t>
  </si>
  <si>
    <t xml:space="preserve"> 44° 49.408'N</t>
  </si>
  <si>
    <t>100° 47.611'E</t>
  </si>
  <si>
    <t xml:space="preserve"> 44° 50.204'N</t>
  </si>
  <si>
    <t>100° 47.224'E</t>
  </si>
  <si>
    <t xml:space="preserve"> 44° 50.117'N</t>
  </si>
  <si>
    <t>100° 47.398'E</t>
  </si>
  <si>
    <t xml:space="preserve"> 45° 8.568'N</t>
  </si>
  <si>
    <t xml:space="preserve"> 99° 17.656'E</t>
  </si>
  <si>
    <t xml:space="preserve"> 45° 14.314'N</t>
  </si>
  <si>
    <t xml:space="preserve"> 99° 25.117'E</t>
  </si>
  <si>
    <t xml:space="preserve"> 44° 41.943'N</t>
  </si>
  <si>
    <t xml:space="preserve"> 99° 14.449'E</t>
  </si>
  <si>
    <t xml:space="preserve"> 45° 33.142'N</t>
  </si>
  <si>
    <t xml:space="preserve"> 98° 19.497'E</t>
  </si>
  <si>
    <t xml:space="preserve"> 45° 33.580'N</t>
  </si>
  <si>
    <t xml:space="preserve"> 98° 18.614'E</t>
  </si>
  <si>
    <t xml:space="preserve"> 45° 22.972'N</t>
  </si>
  <si>
    <t xml:space="preserve"> 99° 2.189'E</t>
  </si>
  <si>
    <t xml:space="preserve"> 45° 29.215'N</t>
  </si>
  <si>
    <t xml:space="preserve"> 97° 50.568'E</t>
  </si>
  <si>
    <t xml:space="preserve">~102°11'45.10"E </t>
  </si>
  <si>
    <t xml:space="preserve"> ~44°16'23.00"N</t>
  </si>
  <si>
    <t xml:space="preserve">~102°30'7.17"E </t>
  </si>
  <si>
    <t xml:space="preserve"> ~44°18'36.43"N</t>
  </si>
  <si>
    <t>~100°46'56.10"E</t>
  </si>
  <si>
    <t xml:space="preserve"> ~44°49'40.94"N</t>
  </si>
  <si>
    <t>~101°57'35.96"E</t>
  </si>
  <si>
    <t xml:space="preserve">~44°45'51.99"N </t>
  </si>
  <si>
    <t xml:space="preserve">~101° 1'52.33"E </t>
  </si>
  <si>
    <t xml:space="preserve"> ~44°54'4.40"N</t>
  </si>
  <si>
    <t>AIF</t>
  </si>
  <si>
    <t>OU</t>
  </si>
  <si>
    <t>4-13</t>
  </si>
  <si>
    <t xml:space="preserve">Notes: Samples were irradiated in the McMaster University Reactor, Canada,  Cd-shielding used. GA1550 Biotite (99.738±0.104 (1σ) Ma, Renne et al. 2011) was used to establish neutron flux values (J). Decay constants are listed in Renne et al. (2011). </t>
  </si>
  <si>
    <r>
      <t>2.65 × 10</t>
    </r>
    <r>
      <rPr>
        <vertAlign val="superscript"/>
        <sz val="9"/>
        <color indexed="8"/>
        <rFont val="Helvetica"/>
      </rPr>
      <t>−4</t>
    </r>
  </si>
  <si>
    <t>Sheldrick, T.C., Barry, T.L., Millar, I.L., Barfod, D.N., Halton, A.M. and Smith, D.J., 2019. Evidence for southward subduction of the Mongol-Okhotsk oceanic plate: implications from Mesozoic adakitic lavas from Mongolia. Gondwana Research. DOI: https://doi.org/10.1016/j.gr.2019.09.007</t>
  </si>
  <si>
    <t>Nb (ppm)</t>
  </si>
  <si>
    <t>La (ppm)</t>
  </si>
  <si>
    <t>Y (ppm)</t>
  </si>
  <si>
    <t>Zr (ppm)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</si>
</sst>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
    <numFmt numFmtId="167" formatCode="0.0000"/>
    <numFmt numFmtId="168" formatCode="0.0000000"/>
    <numFmt numFmtId="169" formatCode="0.0E+00;\Ǡ"/>
    <numFmt numFmtId="170" formatCode="0.000"/>
  </numFmts>
  <fonts count="50" x14ac:knownFonts="1">
    <font>
      <sz val="11"/>
      <color theme="1"/>
      <name val="Calibri"/>
      <family val="2"/>
      <scheme val="minor"/>
    </font>
    <font>
      <b/>
      <sz val="11"/>
      <color theme="1"/>
      <name val="Arial"/>
      <family val="2"/>
    </font>
    <font>
      <sz val="11"/>
      <color theme="1"/>
      <name val="Arial"/>
      <family val="2"/>
    </font>
    <font>
      <b/>
      <sz val="12"/>
      <color theme="1"/>
      <name val="Arial"/>
      <family val="2"/>
    </font>
    <font>
      <sz val="10"/>
      <name val="Arial"/>
      <family val="2"/>
    </font>
    <font>
      <sz val="9"/>
      <color theme="1"/>
      <name val="Arial"/>
      <family val="2"/>
    </font>
    <font>
      <sz val="9"/>
      <name val="Arial"/>
      <family val="2"/>
    </font>
    <font>
      <sz val="10"/>
      <color theme="1"/>
      <name val="Arial"/>
      <family val="2"/>
    </font>
    <font>
      <vertAlign val="superscript"/>
      <sz val="9"/>
      <color theme="1"/>
      <name val="Arial"/>
      <family val="2"/>
    </font>
    <font>
      <sz val="9"/>
      <color theme="1"/>
      <name val="Calibri"/>
      <family val="2"/>
      <scheme val="minor"/>
    </font>
    <font>
      <sz val="9"/>
      <color rgb="FFFF0000"/>
      <name val="Arial"/>
      <family val="2"/>
    </font>
    <font>
      <sz val="10"/>
      <color indexed="8"/>
      <name val="Arial"/>
      <family val="2"/>
    </font>
    <font>
      <sz val="9"/>
      <color indexed="8"/>
      <name val="Arial"/>
      <family val="2"/>
    </font>
    <font>
      <b/>
      <vertAlign val="superscript"/>
      <sz val="12"/>
      <color rgb="FF000000"/>
      <name val="Arial"/>
      <family val="2"/>
    </font>
    <font>
      <b/>
      <sz val="12"/>
      <color rgb="FF000000"/>
      <name val="Arial"/>
      <family val="2"/>
    </font>
    <font>
      <b/>
      <vertAlign val="subscript"/>
      <sz val="12"/>
      <color rgb="FF000000"/>
      <name val="Arial"/>
      <family val="2"/>
    </font>
    <font>
      <sz val="8"/>
      <name val="Arial"/>
      <family val="2"/>
      <charset val="204"/>
    </font>
    <font>
      <sz val="9"/>
      <name val="Arial"/>
      <family val="2"/>
      <charset val="204"/>
    </font>
    <font>
      <sz val="8"/>
      <color theme="1"/>
      <name val="Arial"/>
      <family val="2"/>
      <charset val="204"/>
    </font>
    <font>
      <sz val="9"/>
      <color theme="1"/>
      <name val="Arial"/>
      <family val="2"/>
      <charset val="204"/>
    </font>
    <font>
      <sz val="9"/>
      <color rgb="FF222222"/>
      <name val="Arial"/>
      <family val="2"/>
    </font>
    <font>
      <i/>
      <sz val="9"/>
      <color rgb="FF222222"/>
      <name val="Arial"/>
      <family val="2"/>
    </font>
    <font>
      <b/>
      <vertAlign val="superscript"/>
      <sz val="12"/>
      <color theme="1"/>
      <name val="Arial"/>
      <family val="2"/>
    </font>
    <font>
      <b/>
      <vertAlign val="subscript"/>
      <sz val="12"/>
      <color theme="1"/>
      <name val="Arial"/>
      <family val="2"/>
    </font>
    <font>
      <b/>
      <sz val="12"/>
      <name val="Arial"/>
      <family val="2"/>
    </font>
    <font>
      <b/>
      <vertAlign val="subscript"/>
      <sz val="12"/>
      <name val="Arial"/>
      <family val="2"/>
    </font>
    <font>
      <sz val="9"/>
      <color rgb="FF000000"/>
      <name val="Arial"/>
      <family val="2"/>
    </font>
    <font>
      <i/>
      <sz val="9"/>
      <name val="Arial"/>
      <family val="2"/>
    </font>
    <font>
      <sz val="9"/>
      <color indexed="81"/>
      <name val="Tahoma"/>
      <family val="2"/>
    </font>
    <font>
      <b/>
      <sz val="9"/>
      <color indexed="81"/>
      <name val="Tahoma"/>
      <family val="2"/>
    </font>
    <font>
      <vertAlign val="superscript"/>
      <sz val="9"/>
      <color rgb="FF000000"/>
      <name val="Arial"/>
      <family val="2"/>
    </font>
    <font>
      <sz val="8"/>
      <name val="Arial"/>
      <family val="2"/>
    </font>
    <font>
      <vertAlign val="superscript"/>
      <sz val="10"/>
      <color rgb="FF000000"/>
      <name val="Arial"/>
      <family val="2"/>
    </font>
    <font>
      <u/>
      <sz val="9"/>
      <color theme="1"/>
      <name val="Arial"/>
      <family val="2"/>
    </font>
    <font>
      <u/>
      <sz val="9"/>
      <color theme="1"/>
      <name val="Calibri"/>
      <family val="2"/>
      <scheme val="minor"/>
    </font>
    <font>
      <sz val="9"/>
      <color indexed="8"/>
      <name val="等线"/>
      <charset val="134"/>
    </font>
    <font>
      <sz val="11"/>
      <color theme="1"/>
      <name val="Calibri"/>
      <family val="2"/>
      <scheme val="minor"/>
    </font>
    <font>
      <sz val="11"/>
      <color rgb="FF006100"/>
      <name val="Calibri"/>
      <family val="2"/>
      <scheme val="minor"/>
    </font>
    <font>
      <sz val="11"/>
      <color rgb="FF9C5700"/>
      <name val="Calibri"/>
      <family val="2"/>
      <scheme val="minor"/>
    </font>
    <font>
      <b/>
      <sz val="12"/>
      <color theme="1"/>
      <name val="Calibri"/>
      <family val="2"/>
      <scheme val="minor"/>
    </font>
    <font>
      <b/>
      <sz val="12"/>
      <name val="Calibri"/>
      <family val="2"/>
      <scheme val="minor"/>
    </font>
    <font>
      <b/>
      <sz val="12"/>
      <name val="Symbol"/>
      <family val="1"/>
      <charset val="2"/>
    </font>
    <font>
      <b/>
      <vertAlign val="superscript"/>
      <sz val="12"/>
      <color theme="1"/>
      <name val="Calibri"/>
      <family val="2"/>
      <scheme val="minor"/>
    </font>
    <font>
      <b/>
      <vertAlign val="subscript"/>
      <sz val="12"/>
      <color theme="1"/>
      <name val="Calibri"/>
      <family val="2"/>
      <scheme val="minor"/>
    </font>
    <font>
      <b/>
      <sz val="12"/>
      <color theme="1"/>
      <name val="Symbol"/>
      <family val="1"/>
      <charset val="2"/>
    </font>
    <font>
      <sz val="9"/>
      <color theme="1"/>
      <name val="Helvetica"/>
    </font>
    <font>
      <vertAlign val="superscript"/>
      <sz val="9"/>
      <color indexed="8"/>
      <name val="Helvetica"/>
    </font>
    <font>
      <sz val="9"/>
      <color indexed="8"/>
      <name val="Helvetica"/>
    </font>
    <font>
      <vertAlign val="subscript"/>
      <sz val="9"/>
      <color indexed="8"/>
      <name val="Helvetica"/>
    </font>
    <font>
      <b/>
      <sz val="14"/>
      <color theme="1"/>
      <name val="Calibri"/>
      <family val="2"/>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bottom style="thin">
        <color auto="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auto="1"/>
      </bottom>
      <diagonal/>
    </border>
    <border>
      <left/>
      <right style="thin">
        <color indexed="22"/>
      </right>
      <top/>
      <bottom/>
      <diagonal/>
    </border>
    <border>
      <left/>
      <right style="thin">
        <color indexed="22"/>
      </right>
      <top/>
      <bottom style="thin">
        <color auto="1"/>
      </bottom>
      <diagonal/>
    </border>
    <border>
      <left style="thin">
        <color indexed="22"/>
      </left>
      <right/>
      <top/>
      <bottom/>
      <diagonal/>
    </border>
    <border>
      <left style="thin">
        <color indexed="22"/>
      </left>
      <right/>
      <top/>
      <bottom style="thin">
        <color auto="1"/>
      </bottom>
      <diagonal/>
    </border>
    <border>
      <left/>
      <right style="thin">
        <color indexed="22"/>
      </right>
      <top style="thin">
        <color auto="1"/>
      </top>
      <bottom/>
      <diagonal/>
    </border>
    <border>
      <left/>
      <right/>
      <top style="thin">
        <color auto="1"/>
      </top>
      <bottom/>
      <diagonal/>
    </border>
    <border>
      <left style="thin">
        <color indexed="22"/>
      </left>
      <right style="thin">
        <color indexed="22"/>
      </right>
      <top style="thin">
        <color auto="1"/>
      </top>
      <bottom/>
      <diagonal/>
    </border>
    <border>
      <left style="thin">
        <color indexed="22"/>
      </left>
      <right style="thin">
        <color indexed="22"/>
      </right>
      <top/>
      <bottom/>
      <diagonal/>
    </border>
    <border>
      <left style="thin">
        <color indexed="22"/>
      </left>
      <right style="thin">
        <color indexed="22"/>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auto="1"/>
      </top>
      <bottom style="thin">
        <color indexed="22"/>
      </bottom>
      <diagonal/>
    </border>
    <border>
      <left/>
      <right/>
      <top style="medium">
        <color rgb="FFEBEBEB"/>
      </top>
      <bottom style="medium">
        <color rgb="FFEBEBEB"/>
      </bottom>
      <diagonal/>
    </border>
    <border>
      <left/>
      <right/>
      <top/>
      <bottom style="medium">
        <color rgb="FFEBEBEB"/>
      </bottom>
      <diagonal/>
    </border>
    <border>
      <left/>
      <right/>
      <top style="medium">
        <color rgb="FFEBEBEB"/>
      </top>
      <bottom/>
      <diagonal/>
    </border>
    <border>
      <left style="thin">
        <color indexed="22"/>
      </left>
      <right style="thin">
        <color indexed="22"/>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0" fontId="4" fillId="0" borderId="0"/>
    <xf numFmtId="0" fontId="4" fillId="0" borderId="0"/>
    <xf numFmtId="0" fontId="11" fillId="0" borderId="0"/>
    <xf numFmtId="0" fontId="11" fillId="0" borderId="0"/>
    <xf numFmtId="0" fontId="37" fillId="2" borderId="0" applyNumberFormat="0" applyBorder="0" applyAlignment="0" applyProtection="0"/>
    <xf numFmtId="0" fontId="38" fillId="3" borderId="0" applyNumberFormat="0" applyBorder="0" applyAlignment="0" applyProtection="0"/>
    <xf numFmtId="0" fontId="36" fillId="4" borderId="22" applyNumberFormat="0" applyFont="0" applyAlignment="0" applyProtection="0"/>
  </cellStyleXfs>
  <cellXfs count="648">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1" fillId="0" borderId="0" xfId="0" applyFont="1" applyAlignment="1">
      <alignment horizontal="center"/>
    </xf>
    <xf numFmtId="0" fontId="6" fillId="0" borderId="0" xfId="1" applyFont="1" applyFill="1" applyAlignment="1">
      <alignment horizontal="center"/>
    </xf>
    <xf numFmtId="0" fontId="8" fillId="0" borderId="0" xfId="0" applyFont="1" applyAlignment="1">
      <alignment horizontal="center"/>
    </xf>
    <xf numFmtId="164" fontId="5" fillId="0" borderId="0" xfId="0" applyNumberFormat="1" applyFont="1" applyAlignment="1">
      <alignment horizontal="center"/>
    </xf>
    <xf numFmtId="2" fontId="7" fillId="0" borderId="0" xfId="2" applyNumberFormat="1" applyFont="1" applyAlignment="1">
      <alignment horizontal="center"/>
    </xf>
    <xf numFmtId="164" fontId="5" fillId="0" borderId="0" xfId="2" applyNumberFormat="1" applyFont="1" applyAlignment="1">
      <alignment horizontal="center"/>
    </xf>
    <xf numFmtId="2" fontId="5" fillId="0" borderId="0" xfId="2" applyNumberFormat="1" applyFont="1" applyAlignment="1">
      <alignment horizontal="center"/>
    </xf>
    <xf numFmtId="2" fontId="5" fillId="0" borderId="0" xfId="2" applyNumberFormat="1" applyFont="1" applyFill="1" applyAlignment="1">
      <alignment horizontal="center"/>
    </xf>
    <xf numFmtId="164" fontId="6"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49" fontId="5" fillId="0" borderId="0" xfId="0" applyNumberFormat="1" applyFont="1" applyAlignment="1">
      <alignment horizontal="center"/>
    </xf>
    <xf numFmtId="2" fontId="0" fillId="0" borderId="0" xfId="0" applyNumberFormat="1" applyAlignment="1">
      <alignment horizontal="center"/>
    </xf>
    <xf numFmtId="0" fontId="6" fillId="0" borderId="0" xfId="0" applyFont="1" applyAlignment="1">
      <alignment horizontal="center"/>
    </xf>
    <xf numFmtId="0" fontId="6" fillId="0" borderId="0" xfId="0" applyFont="1" applyFill="1" applyBorder="1" applyAlignment="1">
      <alignment horizontal="center"/>
    </xf>
    <xf numFmtId="49" fontId="10" fillId="0" borderId="0" xfId="0" applyNumberFormat="1" applyFont="1" applyAlignment="1">
      <alignment horizontal="center"/>
    </xf>
    <xf numFmtId="165" fontId="5" fillId="0" borderId="0" xfId="0" applyNumberFormat="1" applyFont="1" applyAlignment="1">
      <alignment horizontal="center"/>
    </xf>
    <xf numFmtId="165" fontId="6" fillId="0" borderId="0" xfId="0" applyNumberFormat="1" applyFont="1" applyAlignment="1">
      <alignment horizontal="center"/>
    </xf>
    <xf numFmtId="165" fontId="12" fillId="0" borderId="1" xfId="3" applyNumberFormat="1" applyFont="1" applyFill="1" applyBorder="1" applyAlignment="1">
      <alignment horizontal="center" wrapText="1"/>
    </xf>
    <xf numFmtId="165" fontId="12" fillId="0" borderId="1" xfId="4" applyNumberFormat="1" applyFont="1" applyFill="1" applyBorder="1" applyAlignment="1">
      <alignment horizontal="center" wrapText="1"/>
    </xf>
    <xf numFmtId="0" fontId="13" fillId="0" borderId="0" xfId="0" applyFont="1" applyAlignment="1">
      <alignment horizontal="center" vertical="center"/>
    </xf>
    <xf numFmtId="0" fontId="3" fillId="0" borderId="0" xfId="0" applyFont="1" applyAlignment="1">
      <alignment horizontal="center"/>
    </xf>
    <xf numFmtId="2" fontId="17" fillId="0" borderId="0"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2" fontId="17"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9" fillId="0" borderId="0" xfId="0" applyFont="1" applyBorder="1" applyAlignment="1">
      <alignment horizontal="center"/>
    </xf>
    <xf numFmtId="165" fontId="19" fillId="0" borderId="0" xfId="0" applyNumberFormat="1" applyFont="1" applyFill="1" applyBorder="1" applyAlignment="1">
      <alignment horizontal="center" vertical="center"/>
    </xf>
    <xf numFmtId="165"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lignment horizontal="center" vertical="center"/>
    </xf>
    <xf numFmtId="0" fontId="20" fillId="0" borderId="0" xfId="0" applyFont="1"/>
    <xf numFmtId="49" fontId="20" fillId="0" borderId="0" xfId="0" applyNumberFormat="1" applyFont="1"/>
    <xf numFmtId="2" fontId="6"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xf>
    <xf numFmtId="164" fontId="9" fillId="0" borderId="0" xfId="0" applyNumberFormat="1" applyFont="1" applyBorder="1" applyAlignment="1">
      <alignment horizontal="center"/>
    </xf>
    <xf numFmtId="165" fontId="6" fillId="0" borderId="0" xfId="0" applyNumberFormat="1" applyFont="1" applyFill="1" applyBorder="1" applyAlignment="1" applyProtection="1">
      <alignment horizontal="center" vertical="center"/>
    </xf>
    <xf numFmtId="0" fontId="5" fillId="0" borderId="0" xfId="0" applyFont="1" applyBorder="1" applyAlignment="1">
      <alignment horizontal="center"/>
    </xf>
    <xf numFmtId="1" fontId="19"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0" xfId="0" applyNumberFormat="1" applyFont="1" applyBorder="1" applyAlignment="1">
      <alignment horizontal="center"/>
    </xf>
    <xf numFmtId="2" fontId="16" fillId="0" borderId="0"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horizontal="center" vertical="center"/>
    </xf>
    <xf numFmtId="0" fontId="9" fillId="0" borderId="0" xfId="0" applyFont="1" applyFill="1" applyBorder="1" applyAlignment="1">
      <alignment horizontal="center"/>
    </xf>
    <xf numFmtId="165" fontId="17" fillId="0" borderId="0" xfId="0" applyNumberFormat="1" applyFont="1" applyFill="1" applyBorder="1" applyAlignment="1" applyProtection="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165" fontId="9" fillId="0" borderId="0" xfId="0" applyNumberFormat="1" applyFont="1" applyBorder="1" applyAlignment="1">
      <alignment horizontal="center"/>
    </xf>
    <xf numFmtId="2" fontId="19" fillId="0" borderId="0" xfId="0" applyNumberFormat="1" applyFont="1" applyFill="1" applyBorder="1" applyAlignment="1" applyProtection="1">
      <alignment horizontal="center" vertical="center"/>
    </xf>
    <xf numFmtId="0" fontId="5" fillId="0"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0" applyBorder="1"/>
    <xf numFmtId="0" fontId="0" fillId="0" borderId="0" xfId="0" applyFill="1" applyBorder="1"/>
    <xf numFmtId="2" fontId="5" fillId="0" borderId="0" xfId="0" applyNumberFormat="1" applyFont="1" applyFill="1" applyBorder="1" applyAlignment="1" applyProtection="1">
      <alignment horizontal="center" vertical="center"/>
    </xf>
    <xf numFmtId="2" fontId="17" fillId="0" borderId="0" xfId="0" applyNumberFormat="1" applyFont="1" applyFill="1" applyBorder="1" applyAlignment="1" applyProtection="1">
      <alignment horizontal="center" vertical="center"/>
    </xf>
    <xf numFmtId="2" fontId="5" fillId="0" borderId="0" xfId="0" applyNumberFormat="1" applyFont="1" applyFill="1" applyBorder="1" applyAlignment="1">
      <alignment horizontal="center"/>
    </xf>
    <xf numFmtId="0" fontId="16" fillId="0" borderId="0" xfId="0" applyFont="1" applyFill="1" applyBorder="1" applyAlignment="1">
      <alignment horizontal="left" vertical="center"/>
    </xf>
    <xf numFmtId="0" fontId="17" fillId="0" borderId="2" xfId="0" applyNumberFormat="1" applyFont="1" applyFill="1" applyBorder="1" applyAlignment="1">
      <alignment horizontal="center" vertical="center"/>
    </xf>
    <xf numFmtId="0" fontId="5" fillId="0" borderId="0" xfId="0" applyFont="1" applyFill="1" applyAlignment="1">
      <alignment horizontal="center"/>
    </xf>
    <xf numFmtId="165" fontId="12" fillId="0" borderId="4" xfId="4" applyNumberFormat="1" applyFont="1" applyFill="1" applyBorder="1" applyAlignment="1">
      <alignment horizontal="center" wrapText="1"/>
    </xf>
    <xf numFmtId="0" fontId="5" fillId="0" borderId="3" xfId="0" applyFont="1" applyFill="1" applyBorder="1" applyAlignment="1">
      <alignment horizontal="center"/>
    </xf>
    <xf numFmtId="0" fontId="5" fillId="0" borderId="3" xfId="0" applyFont="1" applyBorder="1" applyAlignment="1">
      <alignment horizontal="center"/>
    </xf>
    <xf numFmtId="164" fontId="5" fillId="0" borderId="3" xfId="0" applyNumberFormat="1" applyFont="1" applyBorder="1" applyAlignment="1">
      <alignment horizontal="center"/>
    </xf>
    <xf numFmtId="2" fontId="5" fillId="0" borderId="3" xfId="0" applyNumberFormat="1" applyFont="1" applyBorder="1" applyAlignment="1">
      <alignment horizontal="center"/>
    </xf>
    <xf numFmtId="165" fontId="5" fillId="0" borderId="3" xfId="0" applyNumberFormat="1" applyFont="1" applyBorder="1" applyAlignment="1">
      <alignment horizontal="center"/>
    </xf>
    <xf numFmtId="165" fontId="12" fillId="0" borderId="5" xfId="4" applyNumberFormat="1" applyFont="1" applyFill="1" applyBorder="1" applyAlignment="1">
      <alignment horizontal="center" wrapText="1"/>
    </xf>
    <xf numFmtId="0" fontId="6" fillId="0" borderId="3" xfId="0" applyFont="1" applyBorder="1" applyAlignment="1">
      <alignment horizontal="center"/>
    </xf>
    <xf numFmtId="0" fontId="0" fillId="0" borderId="3" xfId="0" applyBorder="1"/>
    <xf numFmtId="1" fontId="5" fillId="0" borderId="0" xfId="0" applyNumberFormat="1" applyFont="1" applyAlignment="1">
      <alignment horizontal="center"/>
    </xf>
    <xf numFmtId="1" fontId="5" fillId="0" borderId="3" xfId="0" applyNumberFormat="1" applyFont="1" applyBorder="1" applyAlignment="1">
      <alignment horizontal="center"/>
    </xf>
    <xf numFmtId="1" fontId="6" fillId="0" borderId="0" xfId="0" applyNumberFormat="1" applyFont="1" applyAlignment="1">
      <alignment horizontal="center"/>
    </xf>
    <xf numFmtId="1" fontId="6" fillId="0" borderId="3" xfId="0" applyNumberFormat="1" applyFont="1" applyBorder="1" applyAlignment="1">
      <alignment horizontal="center"/>
    </xf>
    <xf numFmtId="3" fontId="5" fillId="0" borderId="0" xfId="0" applyNumberFormat="1" applyFont="1" applyAlignment="1">
      <alignment horizontal="center"/>
    </xf>
    <xf numFmtId="3" fontId="5" fillId="0" borderId="3" xfId="0" applyNumberFormat="1" applyFont="1" applyBorder="1" applyAlignment="1">
      <alignment horizontal="center"/>
    </xf>
    <xf numFmtId="0" fontId="22" fillId="0" borderId="0" xfId="0" applyFont="1" applyAlignment="1">
      <alignment horizontal="center"/>
    </xf>
    <xf numFmtId="2" fontId="24" fillId="0" borderId="0" xfId="0" applyNumberFormat="1" applyFont="1" applyAlignment="1">
      <alignment horizontal="center" wrapText="1"/>
    </xf>
    <xf numFmtId="49" fontId="5" fillId="0" borderId="3" xfId="0" applyNumberFormat="1" applyFont="1" applyBorder="1" applyAlignment="1">
      <alignment horizontal="center"/>
    </xf>
    <xf numFmtId="0" fontId="5" fillId="0" borderId="0" xfId="0" applyFont="1" applyAlignment="1">
      <alignment horizontal="center" vertical="center"/>
    </xf>
    <xf numFmtId="0" fontId="5" fillId="0" borderId="3" xfId="0" applyFont="1" applyBorder="1" applyAlignment="1">
      <alignment horizontal="center" vertical="center"/>
    </xf>
    <xf numFmtId="165" fontId="5" fillId="0" borderId="3" xfId="0" applyNumberFormat="1" applyFont="1" applyBorder="1" applyAlignment="1">
      <alignment horizontal="center" vertical="center"/>
    </xf>
    <xf numFmtId="0" fontId="5" fillId="0" borderId="0" xfId="0" applyFont="1" applyFill="1" applyBorder="1" applyAlignment="1">
      <alignment horizontal="center" vertical="center"/>
    </xf>
    <xf numFmtId="0" fontId="6" fillId="0" borderId="3" xfId="0" applyFont="1" applyFill="1" applyBorder="1" applyAlignment="1">
      <alignment horizontal="center"/>
    </xf>
    <xf numFmtId="49" fontId="10" fillId="0" borderId="3" xfId="0" applyNumberFormat="1" applyFont="1" applyBorder="1" applyAlignment="1">
      <alignment horizontal="center"/>
    </xf>
    <xf numFmtId="0" fontId="0" fillId="0" borderId="0" xfId="0" applyBorder="1" applyAlignment="1">
      <alignment horizontal="center" vertical="center"/>
    </xf>
    <xf numFmtId="0" fontId="0" fillId="0" borderId="3" xfId="0" applyBorder="1" applyAlignment="1">
      <alignment horizontal="center" vertical="center"/>
    </xf>
    <xf numFmtId="1" fontId="5" fillId="0" borderId="0" xfId="2" applyNumberFormat="1" applyFont="1" applyAlignment="1">
      <alignment horizontal="center"/>
    </xf>
    <xf numFmtId="1" fontId="5" fillId="0" borderId="0" xfId="2" applyNumberFormat="1" applyFont="1" applyFill="1" applyAlignment="1">
      <alignment horizontal="center"/>
    </xf>
    <xf numFmtId="0" fontId="6" fillId="0" borderId="3" xfId="1" applyFont="1" applyFill="1" applyBorder="1" applyAlignment="1">
      <alignment horizontal="center"/>
    </xf>
    <xf numFmtId="1" fontId="5" fillId="0" borderId="3" xfId="2" applyNumberFormat="1" applyFont="1" applyBorder="1" applyAlignment="1">
      <alignment horizontal="center"/>
    </xf>
    <xf numFmtId="49" fontId="20" fillId="0" borderId="3" xfId="0" applyNumberFormat="1" applyFont="1" applyBorder="1"/>
    <xf numFmtId="0" fontId="5" fillId="0" borderId="0" xfId="0" applyFont="1" applyAlignment="1">
      <alignment horizontal="center"/>
    </xf>
    <xf numFmtId="165" fontId="0" fillId="0" borderId="0" xfId="0" applyNumberFormat="1" applyAlignment="1">
      <alignment horizontal="center"/>
    </xf>
    <xf numFmtId="0" fontId="3" fillId="0" borderId="3" xfId="0" applyFont="1" applyBorder="1" applyAlignment="1">
      <alignment horizontal="center"/>
    </xf>
    <xf numFmtId="2" fontId="12" fillId="0" borderId="4" xfId="3" applyNumberFormat="1" applyFont="1" applyFill="1" applyBorder="1" applyAlignment="1">
      <alignment horizontal="center" wrapText="1"/>
    </xf>
    <xf numFmtId="2" fontId="12" fillId="0" borderId="1" xfId="3" applyNumberFormat="1" applyFont="1" applyFill="1" applyBorder="1" applyAlignment="1">
      <alignment horizontal="center" wrapText="1"/>
    </xf>
    <xf numFmtId="2" fontId="12" fillId="0" borderId="5" xfId="3" applyNumberFormat="1" applyFont="1" applyFill="1" applyBorder="1" applyAlignment="1">
      <alignment horizontal="center" wrapText="1"/>
    </xf>
    <xf numFmtId="0" fontId="26" fillId="0" borderId="0" xfId="0" applyFont="1" applyAlignment="1">
      <alignment horizontal="center" vertical="center"/>
    </xf>
    <xf numFmtId="0" fontId="26" fillId="0" borderId="3" xfId="0" applyFont="1" applyBorder="1" applyAlignment="1">
      <alignment horizontal="center" vertical="center"/>
    </xf>
    <xf numFmtId="0" fontId="5" fillId="0" borderId="3" xfId="0" applyFont="1" applyBorder="1" applyAlignment="1">
      <alignment horizontal="center"/>
    </xf>
    <xf numFmtId="0" fontId="5" fillId="0" borderId="0" xfId="0" applyFont="1" applyAlignment="1">
      <alignment horizontal="center" vertical="center" readingOrder="1"/>
    </xf>
    <xf numFmtId="2" fontId="5" fillId="0" borderId="3" xfId="0" applyNumberFormat="1" applyFont="1" applyBorder="1" applyAlignment="1">
      <alignment horizontal="center" vertical="center"/>
    </xf>
    <xf numFmtId="2" fontId="6" fillId="0" borderId="3" xfId="0" applyNumberFormat="1" applyFont="1" applyBorder="1" applyAlignment="1">
      <alignment horizontal="center" vertical="center" wrapText="1"/>
    </xf>
    <xf numFmtId="0" fontId="5" fillId="0" borderId="0" xfId="0" applyFont="1" applyBorder="1" applyAlignment="1">
      <alignment horizontal="center" vertical="center"/>
    </xf>
    <xf numFmtId="0" fontId="26" fillId="0" borderId="0" xfId="0" applyFont="1" applyBorder="1" applyAlignment="1">
      <alignment horizontal="center" vertical="center"/>
    </xf>
    <xf numFmtId="0" fontId="3" fillId="0" borderId="0" xfId="0" applyFont="1" applyBorder="1" applyAlignment="1">
      <alignment horizontal="center"/>
    </xf>
    <xf numFmtId="2" fontId="5" fillId="0" borderId="0" xfId="0" applyNumberFormat="1" applyFont="1" applyBorder="1" applyAlignment="1">
      <alignment horizontal="center" vertical="center"/>
    </xf>
    <xf numFmtId="165" fontId="5"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0" fontId="5" fillId="0" borderId="0" xfId="0" applyFont="1" applyBorder="1" applyAlignment="1">
      <alignment horizontal="center"/>
    </xf>
    <xf numFmtId="165" fontId="0" fillId="0" borderId="0" xfId="0" applyNumberFormat="1"/>
    <xf numFmtId="165" fontId="5" fillId="0" borderId="0" xfId="0" applyNumberFormat="1" applyFont="1" applyBorder="1" applyAlignment="1">
      <alignment horizontal="center"/>
    </xf>
    <xf numFmtId="165" fontId="6" fillId="0" borderId="0" xfId="0" applyNumberFormat="1" applyFont="1" applyAlignment="1" applyProtection="1">
      <alignment horizontal="center"/>
      <protection hidden="1"/>
    </xf>
    <xf numFmtId="2" fontId="5" fillId="0" borderId="3" xfId="2" applyNumberFormat="1" applyFont="1" applyBorder="1" applyAlignment="1">
      <alignment horizontal="center"/>
    </xf>
    <xf numFmtId="166" fontId="5" fillId="0" borderId="0" xfId="0" applyNumberFormat="1" applyFont="1" applyAlignment="1">
      <alignment horizontal="center"/>
    </xf>
    <xf numFmtId="166" fontId="5" fillId="0" borderId="3" xfId="0" applyNumberFormat="1" applyFont="1" applyBorder="1" applyAlignment="1">
      <alignment horizontal="center"/>
    </xf>
    <xf numFmtId="165" fontId="6" fillId="0" borderId="3" xfId="0" applyNumberFormat="1" applyFont="1" applyBorder="1" applyAlignment="1">
      <alignment horizontal="center"/>
    </xf>
    <xf numFmtId="2" fontId="17" fillId="0" borderId="15" xfId="0" applyNumberFormat="1" applyFont="1" applyFill="1" applyBorder="1" applyAlignment="1">
      <alignment horizontal="center" vertical="center"/>
    </xf>
    <xf numFmtId="0" fontId="5" fillId="0" borderId="15" xfId="0" applyFont="1" applyBorder="1" applyAlignment="1">
      <alignment horizontal="center"/>
    </xf>
    <xf numFmtId="164" fontId="19" fillId="0" borderId="15" xfId="0" applyNumberFormat="1" applyFont="1" applyFill="1" applyBorder="1" applyAlignment="1">
      <alignment horizontal="center" vertical="center"/>
    </xf>
    <xf numFmtId="2" fontId="19" fillId="0" borderId="15" xfId="0" applyNumberFormat="1" applyFont="1" applyFill="1" applyBorder="1" applyAlignment="1">
      <alignment horizontal="center" vertical="center"/>
    </xf>
    <xf numFmtId="2" fontId="5" fillId="0" borderId="15" xfId="0" applyNumberFormat="1" applyFont="1" applyBorder="1" applyAlignment="1">
      <alignment horizontal="center"/>
    </xf>
    <xf numFmtId="165" fontId="6" fillId="0" borderId="15" xfId="0" applyNumberFormat="1" applyFont="1" applyBorder="1" applyAlignment="1">
      <alignment horizontal="center"/>
    </xf>
    <xf numFmtId="0" fontId="9" fillId="0" borderId="15" xfId="0" applyFont="1" applyBorder="1" applyAlignment="1">
      <alignment horizontal="center"/>
    </xf>
    <xf numFmtId="0" fontId="5" fillId="0" borderId="15" xfId="0" applyFont="1" applyFill="1" applyBorder="1" applyAlignment="1">
      <alignment horizontal="center"/>
    </xf>
    <xf numFmtId="166" fontId="5" fillId="0" borderId="15" xfId="0" applyNumberFormat="1" applyFont="1" applyFill="1" applyBorder="1" applyAlignment="1">
      <alignment horizontal="center"/>
    </xf>
    <xf numFmtId="0" fontId="0" fillId="0" borderId="15" xfId="0" applyBorder="1"/>
    <xf numFmtId="166" fontId="5" fillId="0" borderId="15" xfId="0" applyNumberFormat="1" applyFont="1" applyBorder="1" applyAlignment="1">
      <alignment horizontal="center"/>
    </xf>
    <xf numFmtId="2" fontId="6" fillId="0" borderId="15" xfId="0" applyNumberFormat="1" applyFont="1" applyFill="1" applyBorder="1" applyAlignment="1">
      <alignment horizontal="center" vertical="center"/>
    </xf>
    <xf numFmtId="0" fontId="20" fillId="0" borderId="15" xfId="0" applyFont="1" applyBorder="1"/>
    <xf numFmtId="164" fontId="19" fillId="0" borderId="3" xfId="0" applyNumberFormat="1" applyFont="1" applyFill="1" applyBorder="1" applyAlignment="1">
      <alignment horizontal="center" vertical="center"/>
    </xf>
    <xf numFmtId="2" fontId="19" fillId="0" borderId="3" xfId="0" applyNumberFormat="1" applyFont="1" applyFill="1" applyBorder="1" applyAlignment="1">
      <alignment horizontal="center" vertical="center"/>
    </xf>
    <xf numFmtId="165" fontId="19" fillId="0" borderId="3" xfId="0" applyNumberFormat="1" applyFont="1" applyFill="1" applyBorder="1" applyAlignment="1">
      <alignment horizontal="center" vertical="center"/>
    </xf>
    <xf numFmtId="0" fontId="20" fillId="0" borderId="3" xfId="0" applyFont="1" applyBorder="1"/>
    <xf numFmtId="1" fontId="19" fillId="0" borderId="0" xfId="0" applyNumberFormat="1" applyFont="1" applyFill="1" applyBorder="1" applyAlignment="1">
      <alignment horizontal="center" vertical="center"/>
    </xf>
    <xf numFmtId="1" fontId="19" fillId="0" borderId="3" xfId="0" applyNumberFormat="1" applyFont="1" applyFill="1" applyBorder="1" applyAlignment="1">
      <alignment horizontal="center" vertical="center"/>
    </xf>
    <xf numFmtId="2" fontId="5" fillId="0" borderId="11" xfId="0" applyNumberFormat="1" applyFont="1" applyBorder="1" applyAlignment="1">
      <alignment horizontal="center"/>
    </xf>
    <xf numFmtId="165" fontId="19" fillId="0" borderId="0" xfId="0" applyNumberFormat="1" applyFont="1" applyFill="1" applyBorder="1" applyAlignment="1" applyProtection="1">
      <alignment horizontal="center" vertical="center"/>
    </xf>
    <xf numFmtId="166" fontId="19" fillId="0" borderId="0" xfId="0" applyNumberFormat="1" applyFont="1" applyFill="1" applyBorder="1" applyAlignment="1">
      <alignment horizontal="center" vertical="center"/>
    </xf>
    <xf numFmtId="166" fontId="5" fillId="0" borderId="0" xfId="0" applyNumberFormat="1" applyFont="1" applyBorder="1" applyAlignment="1">
      <alignment horizontal="center"/>
    </xf>
    <xf numFmtId="166"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xf>
    <xf numFmtId="164" fontId="6" fillId="0" borderId="0"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165" fontId="19" fillId="0"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2" fontId="5" fillId="0" borderId="11"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165" fontId="5" fillId="0" borderId="0" xfId="0" applyNumberFormat="1" applyFont="1" applyBorder="1" applyAlignment="1">
      <alignment horizontal="center" vertical="center"/>
    </xf>
    <xf numFmtId="165" fontId="5" fillId="0" borderId="3" xfId="0" applyNumberFormat="1" applyFont="1" applyBorder="1" applyAlignment="1">
      <alignment horizontal="center" vertical="center"/>
    </xf>
    <xf numFmtId="166" fontId="5" fillId="0" borderId="3" xfId="0" applyNumberFormat="1" applyFont="1" applyBorder="1" applyAlignment="1">
      <alignment horizontal="center" vertical="center"/>
    </xf>
    <xf numFmtId="2"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2" fontId="6" fillId="0" borderId="0"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2" fontId="5" fillId="0" borderId="3" xfId="0" applyNumberFormat="1" applyFont="1" applyFill="1" applyBorder="1" applyAlignment="1">
      <alignment horizontal="center"/>
    </xf>
    <xf numFmtId="2" fontId="16" fillId="0" borderId="3" xfId="0" applyNumberFormat="1" applyFont="1" applyFill="1" applyBorder="1" applyAlignment="1" applyProtection="1">
      <alignment horizontal="center" vertical="center"/>
    </xf>
    <xf numFmtId="0" fontId="5" fillId="0" borderId="0" xfId="0" applyFont="1" applyBorder="1" applyAlignment="1">
      <alignment vertical="center"/>
    </xf>
    <xf numFmtId="0" fontId="14" fillId="0" borderId="0" xfId="0" applyFont="1" applyAlignment="1">
      <alignment horizontal="center" vertical="center"/>
    </xf>
    <xf numFmtId="0" fontId="2" fillId="0" borderId="0" xfId="0" applyFont="1" applyBorder="1" applyAlignment="1"/>
    <xf numFmtId="2" fontId="5" fillId="0" borderId="0" xfId="0" applyNumberFormat="1" applyFont="1" applyBorder="1" applyAlignment="1">
      <alignment vertical="center"/>
    </xf>
    <xf numFmtId="0" fontId="5" fillId="0" borderId="0" xfId="0" applyFont="1" applyAlignment="1">
      <alignment vertical="center"/>
    </xf>
    <xf numFmtId="49" fontId="20" fillId="0" borderId="0" xfId="0" applyNumberFormat="1"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2" fontId="5" fillId="0" borderId="11" xfId="0" applyNumberFormat="1" applyFont="1" applyBorder="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5" fillId="0" borderId="0" xfId="0" applyNumberFormat="1" applyFont="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164" fontId="6" fillId="0" borderId="0" xfId="0" applyNumberFormat="1" applyFont="1" applyAlignment="1">
      <alignment horizontal="center" vertical="center"/>
    </xf>
    <xf numFmtId="165" fontId="12" fillId="0" borderId="4" xfId="3" applyNumberFormat="1" applyFont="1" applyFill="1" applyBorder="1" applyAlignment="1">
      <alignment horizontal="center" vertical="center" wrapText="1"/>
    </xf>
    <xf numFmtId="165" fontId="12" fillId="0" borderId="4" xfId="4" applyNumberFormat="1" applyFont="1" applyFill="1" applyBorder="1" applyAlignment="1">
      <alignment horizontal="center" vertical="center" wrapText="1"/>
    </xf>
    <xf numFmtId="165" fontId="12" fillId="0" borderId="4" xfId="3" applyNumberFormat="1" applyFont="1" applyFill="1" applyBorder="1" applyAlignment="1">
      <alignment horizontal="center" wrapText="1"/>
    </xf>
    <xf numFmtId="164" fontId="5" fillId="0" borderId="0" xfId="0" applyNumberFormat="1" applyFont="1" applyAlignment="1">
      <alignment horizontal="center" vertical="center"/>
    </xf>
    <xf numFmtId="1" fontId="5" fillId="0" borderId="0" xfId="0" applyNumberFormat="1" applyFont="1" applyAlignment="1">
      <alignment horizontal="center" vertical="center"/>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165" fontId="12" fillId="0" borderId="5" xfId="3" applyNumberFormat="1" applyFont="1" applyFill="1" applyBorder="1" applyAlignment="1">
      <alignment horizontal="center" vertical="center" wrapText="1"/>
    </xf>
    <xf numFmtId="165" fontId="12" fillId="0" borderId="5" xfId="4" applyNumberFormat="1" applyFont="1" applyFill="1" applyBorder="1" applyAlignment="1">
      <alignment horizontal="center" vertical="center" wrapText="1"/>
    </xf>
    <xf numFmtId="0" fontId="5" fillId="0" borderId="15" xfId="0" applyFont="1" applyBorder="1" applyAlignment="1">
      <alignment horizontal="center" vertical="center"/>
    </xf>
    <xf numFmtId="2" fontId="5" fillId="0" borderId="15" xfId="0" applyNumberFormat="1" applyFont="1" applyBorder="1" applyAlignment="1">
      <alignment horizontal="center" vertical="center"/>
    </xf>
    <xf numFmtId="165" fontId="12" fillId="0" borderId="14" xfId="3" applyNumberFormat="1" applyFont="1" applyFill="1" applyBorder="1" applyAlignment="1">
      <alignment horizontal="center" vertical="center" wrapText="1"/>
    </xf>
    <xf numFmtId="165" fontId="12" fillId="0" borderId="14" xfId="4" applyNumberFormat="1" applyFont="1" applyFill="1" applyBorder="1" applyAlignment="1">
      <alignment horizontal="center" vertical="center" wrapText="1"/>
    </xf>
    <xf numFmtId="164"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164" fontId="6" fillId="0" borderId="3" xfId="0" applyNumberFormat="1" applyFont="1" applyBorder="1" applyAlignment="1">
      <alignment horizontal="center" vertical="center"/>
    </xf>
    <xf numFmtId="0" fontId="5" fillId="0" borderId="3" xfId="0" applyFont="1" applyBorder="1" applyAlignment="1">
      <alignment vertical="center"/>
    </xf>
    <xf numFmtId="165" fontId="12" fillId="0" borderId="0" xfId="3" applyNumberFormat="1" applyFont="1" applyFill="1" applyBorder="1" applyAlignment="1">
      <alignment horizontal="center" vertical="center" wrapText="1"/>
    </xf>
    <xf numFmtId="165" fontId="12" fillId="0" borderId="0" xfId="4" applyNumberFormat="1" applyFont="1" applyFill="1" applyBorder="1" applyAlignment="1">
      <alignment horizontal="center" vertical="center" wrapText="1"/>
    </xf>
    <xf numFmtId="165" fontId="12" fillId="0" borderId="3" xfId="3" applyNumberFormat="1" applyFont="1" applyFill="1" applyBorder="1" applyAlignment="1">
      <alignment horizontal="center" vertical="center" wrapText="1"/>
    </xf>
    <xf numFmtId="165" fontId="12" fillId="0" borderId="3" xfId="4" applyNumberFormat="1" applyFont="1" applyFill="1" applyBorder="1" applyAlignment="1">
      <alignment horizontal="center" vertical="center" wrapText="1"/>
    </xf>
    <xf numFmtId="164" fontId="6"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166" fontId="12" fillId="0" borderId="17" xfId="3" applyNumberFormat="1" applyFont="1" applyFill="1" applyBorder="1" applyAlignment="1">
      <alignment horizontal="center" vertical="center" wrapText="1"/>
    </xf>
    <xf numFmtId="167" fontId="5" fillId="0" borderId="11" xfId="0" applyNumberFormat="1" applyFont="1" applyBorder="1" applyAlignment="1">
      <alignment horizontal="center" vertical="center"/>
    </xf>
    <xf numFmtId="166" fontId="12" fillId="0" borderId="17" xfId="4" applyNumberFormat="1" applyFont="1" applyFill="1" applyBorder="1" applyAlignment="1">
      <alignment horizontal="center" vertical="center" wrapText="1"/>
    </xf>
    <xf numFmtId="166" fontId="12" fillId="0" borderId="5" xfId="3" applyNumberFormat="1" applyFont="1" applyFill="1" applyBorder="1" applyAlignment="1">
      <alignment horizontal="center" vertical="center" wrapText="1"/>
    </xf>
    <xf numFmtId="167" fontId="5" fillId="0" borderId="3" xfId="0" applyNumberFormat="1" applyFont="1" applyBorder="1" applyAlignment="1">
      <alignment horizontal="center" vertical="center"/>
    </xf>
    <xf numFmtId="166" fontId="12" fillId="0" borderId="5" xfId="4" applyNumberFormat="1" applyFont="1" applyFill="1" applyBorder="1" applyAlignment="1">
      <alignment horizontal="center" vertical="center" wrapText="1"/>
    </xf>
    <xf numFmtId="166" fontId="12" fillId="0" borderId="0" xfId="3" applyNumberFormat="1" applyFont="1" applyFill="1" applyBorder="1" applyAlignment="1">
      <alignment horizontal="center" vertical="center" wrapText="1"/>
    </xf>
    <xf numFmtId="166" fontId="12" fillId="0" borderId="3" xfId="3" applyNumberFormat="1" applyFont="1" applyFill="1" applyBorder="1" applyAlignment="1">
      <alignment horizontal="center" vertical="center" wrapText="1"/>
    </xf>
    <xf numFmtId="166" fontId="5" fillId="0" borderId="0" xfId="0" applyNumberFormat="1" applyFont="1" applyBorder="1" applyAlignment="1">
      <alignment horizontal="center" vertical="center"/>
    </xf>
    <xf numFmtId="166" fontId="12" fillId="0" borderId="0" xfId="4" applyNumberFormat="1" applyFont="1" applyFill="1" applyBorder="1" applyAlignment="1">
      <alignment horizontal="center" vertical="center" wrapText="1"/>
    </xf>
    <xf numFmtId="166" fontId="12" fillId="0" borderId="3" xfId="4" applyNumberFormat="1" applyFont="1" applyFill="1" applyBorder="1" applyAlignment="1">
      <alignment horizontal="center" vertical="center" wrapText="1"/>
    </xf>
    <xf numFmtId="164" fontId="5" fillId="0" borderId="3" xfId="2" applyNumberFormat="1" applyFont="1" applyBorder="1" applyAlignment="1">
      <alignment horizontal="center"/>
    </xf>
    <xf numFmtId="49" fontId="20" fillId="0" borderId="3" xfId="0" applyNumberFormat="1" applyFont="1" applyBorder="1" applyAlignment="1">
      <alignment vertical="center" wrapText="1"/>
    </xf>
    <xf numFmtId="164" fontId="5" fillId="0" borderId="0" xfId="0" applyNumberFormat="1" applyFont="1" applyBorder="1" applyAlignment="1">
      <alignment horizontal="center"/>
    </xf>
    <xf numFmtId="0" fontId="30" fillId="0" borderId="0" xfId="0" applyFont="1" applyAlignment="1">
      <alignment horizontal="center" vertical="center"/>
    </xf>
    <xf numFmtId="0" fontId="8" fillId="0" borderId="0" xfId="0" applyFont="1" applyAlignment="1">
      <alignment horizontal="center" vertical="center"/>
    </xf>
    <xf numFmtId="2" fontId="6" fillId="0" borderId="0" xfId="0" applyNumberFormat="1" applyFont="1" applyAlignment="1">
      <alignment horizontal="center" vertical="center" wrapText="1"/>
    </xf>
    <xf numFmtId="0" fontId="9" fillId="0" borderId="0" xfId="0" applyFont="1" applyAlignment="1">
      <alignment vertical="center"/>
    </xf>
    <xf numFmtId="0" fontId="30" fillId="0" borderId="3" xfId="0" applyFont="1" applyBorder="1" applyAlignment="1">
      <alignment horizontal="center" vertical="center"/>
    </xf>
    <xf numFmtId="0" fontId="8" fillId="0" borderId="3" xfId="0" applyFont="1" applyBorder="1" applyAlignment="1">
      <alignment horizontal="center" vertical="center"/>
    </xf>
    <xf numFmtId="0" fontId="9" fillId="0" borderId="3" xfId="0" applyFont="1" applyBorder="1" applyAlignment="1">
      <alignment vertical="center"/>
    </xf>
    <xf numFmtId="0" fontId="9" fillId="0" borderId="3" xfId="0" applyFont="1" applyBorder="1"/>
    <xf numFmtId="0" fontId="3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9" fillId="0" borderId="0" xfId="0" applyFont="1"/>
    <xf numFmtId="0" fontId="9" fillId="0" borderId="0" xfId="0" applyFont="1" applyBorder="1"/>
    <xf numFmtId="0" fontId="9" fillId="0" borderId="11" xfId="0" applyFont="1" applyBorder="1"/>
    <xf numFmtId="0" fontId="5" fillId="0" borderId="0" xfId="0" applyFont="1"/>
    <xf numFmtId="0" fontId="5" fillId="0" borderId="3" xfId="0" applyFont="1" applyBorder="1"/>
    <xf numFmtId="164"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5" fillId="0" borderId="0" xfId="0" applyNumberFormat="1" applyFont="1" applyFill="1" applyBorder="1" applyAlignment="1" applyProtection="1">
      <alignment horizontal="center" vertical="center"/>
    </xf>
    <xf numFmtId="2" fontId="6"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2" fillId="0" borderId="0" xfId="0" applyFont="1" applyFill="1" applyBorder="1"/>
    <xf numFmtId="0" fontId="6" fillId="0" borderId="2" xfId="0" applyFont="1" applyFill="1" applyBorder="1" applyAlignment="1">
      <alignment horizontal="center" vertical="center"/>
    </xf>
    <xf numFmtId="0" fontId="2" fillId="0" borderId="0" xfId="0" applyFont="1" applyBorder="1"/>
    <xf numFmtId="0" fontId="6" fillId="0" borderId="2" xfId="0" applyNumberFormat="1" applyFont="1" applyFill="1" applyBorder="1" applyAlignment="1">
      <alignment horizontal="center" vertical="center"/>
    </xf>
    <xf numFmtId="0" fontId="31" fillId="0" borderId="0" xfId="0" applyFont="1" applyFill="1" applyBorder="1" applyAlignment="1">
      <alignment horizontal="left" vertical="center"/>
    </xf>
    <xf numFmtId="2" fontId="31" fillId="0" borderId="0" xfId="0" applyNumberFormat="1" applyFont="1" applyFill="1" applyBorder="1" applyAlignment="1" applyProtection="1">
      <alignment horizontal="center" vertical="center"/>
    </xf>
    <xf numFmtId="0" fontId="2" fillId="0" borderId="3" xfId="0" applyFont="1" applyBorder="1"/>
    <xf numFmtId="0" fontId="6" fillId="0" borderId="0" xfId="1" applyFont="1" applyFill="1" applyAlignment="1">
      <alignment horizontal="center" vertical="center"/>
    </xf>
    <xf numFmtId="164" fontId="5" fillId="0" borderId="0" xfId="2" applyNumberFormat="1" applyFont="1" applyAlignment="1">
      <alignment horizontal="center" vertical="center"/>
    </xf>
    <xf numFmtId="164" fontId="5" fillId="0" borderId="0" xfId="2" applyNumberFormat="1" applyFont="1" applyFill="1" applyAlignment="1">
      <alignment horizontal="center" vertical="center"/>
    </xf>
    <xf numFmtId="2" fontId="5" fillId="0" borderId="0" xfId="2" applyNumberFormat="1" applyFont="1" applyAlignment="1">
      <alignment horizontal="center" vertical="center"/>
    </xf>
    <xf numFmtId="1" fontId="5" fillId="0" borderId="0" xfId="2" applyNumberFormat="1" applyFont="1" applyAlignment="1">
      <alignment horizontal="center" vertical="center"/>
    </xf>
    <xf numFmtId="168" fontId="5" fillId="0" borderId="0" xfId="0" applyNumberFormat="1" applyFont="1" applyAlignment="1">
      <alignment horizontal="center" vertical="center"/>
    </xf>
    <xf numFmtId="0" fontId="6" fillId="0" borderId="3" xfId="1" applyFont="1" applyFill="1" applyBorder="1" applyAlignment="1">
      <alignment horizontal="center" vertical="center"/>
    </xf>
    <xf numFmtId="164" fontId="5" fillId="0" borderId="3" xfId="2" applyNumberFormat="1" applyFont="1" applyBorder="1" applyAlignment="1">
      <alignment horizontal="center" vertical="center"/>
    </xf>
    <xf numFmtId="2" fontId="5" fillId="0" borderId="3" xfId="2" applyNumberFormat="1" applyFont="1" applyBorder="1" applyAlignment="1">
      <alignment horizontal="center" vertical="center"/>
    </xf>
    <xf numFmtId="1" fontId="5" fillId="0" borderId="3" xfId="2" applyNumberFormat="1" applyFont="1" applyBorder="1" applyAlignment="1">
      <alignment horizontal="center" vertical="center"/>
    </xf>
    <xf numFmtId="2" fontId="5" fillId="0" borderId="3" xfId="2" applyNumberFormat="1" applyFont="1" applyFill="1" applyBorder="1" applyAlignment="1">
      <alignment horizontal="center"/>
    </xf>
    <xf numFmtId="0" fontId="8" fillId="0" borderId="3" xfId="0" applyFont="1" applyBorder="1" applyAlignment="1">
      <alignment horizontal="center" vertical="center"/>
    </xf>
    <xf numFmtId="165" fontId="6" fillId="0" borderId="0" xfId="0" applyNumberFormat="1" applyFont="1" applyAlignment="1">
      <alignment horizontal="center" vertical="center"/>
    </xf>
    <xf numFmtId="165" fontId="6" fillId="0" borderId="3" xfId="0" applyNumberFormat="1" applyFont="1" applyBorder="1" applyAlignment="1">
      <alignment horizontal="center" vertical="center"/>
    </xf>
    <xf numFmtId="165" fontId="5" fillId="0" borderId="0" xfId="3" applyNumberFormat="1" applyFont="1" applyFill="1" applyBorder="1" applyAlignment="1">
      <alignment horizontal="center" vertical="center" wrapText="1"/>
    </xf>
    <xf numFmtId="165" fontId="5" fillId="0" borderId="0" xfId="4" applyNumberFormat="1" applyFont="1" applyFill="1" applyBorder="1" applyAlignment="1">
      <alignment horizontal="center" vertical="center" wrapText="1"/>
    </xf>
    <xf numFmtId="165" fontId="5" fillId="0" borderId="3" xfId="3" applyNumberFormat="1" applyFont="1" applyFill="1" applyBorder="1" applyAlignment="1">
      <alignment horizontal="center" vertical="center" wrapText="1"/>
    </xf>
    <xf numFmtId="165" fontId="5" fillId="0" borderId="3" xfId="4" applyNumberFormat="1" applyFont="1" applyFill="1" applyBorder="1" applyAlignment="1">
      <alignment horizontal="center" vertical="center" wrapText="1"/>
    </xf>
    <xf numFmtId="49" fontId="5" fillId="0" borderId="15"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12" fillId="0" borderId="15" xfId="3" applyNumberFormat="1" applyFont="1" applyFill="1" applyBorder="1" applyAlignment="1">
      <alignment horizontal="center" vertical="center" wrapText="1"/>
    </xf>
    <xf numFmtId="49" fontId="12" fillId="0" borderId="15" xfId="4" applyNumberFormat="1" applyFont="1" applyFill="1" applyBorder="1" applyAlignment="1">
      <alignment horizontal="center" vertical="center" wrapText="1"/>
    </xf>
    <xf numFmtId="49" fontId="6" fillId="0" borderId="15" xfId="0" applyNumberFormat="1" applyFont="1" applyBorder="1" applyAlignment="1">
      <alignment horizontal="center" vertical="center" wrapText="1"/>
    </xf>
    <xf numFmtId="0" fontId="9" fillId="0" borderId="15" xfId="0" applyFont="1" applyBorder="1"/>
    <xf numFmtId="0" fontId="5" fillId="0" borderId="0"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5" xfId="0" applyFont="1" applyBorder="1" applyAlignment="1">
      <alignment vertical="center" wrapText="1"/>
    </xf>
    <xf numFmtId="0" fontId="26" fillId="0" borderId="15" xfId="0" applyFont="1" applyBorder="1" applyAlignment="1">
      <alignment horizontal="center" vertical="center"/>
    </xf>
    <xf numFmtId="165" fontId="26" fillId="0" borderId="15" xfId="0" applyNumberFormat="1" applyFont="1" applyBorder="1" applyAlignment="1">
      <alignment horizontal="center" vertical="center"/>
    </xf>
    <xf numFmtId="0" fontId="5" fillId="0" borderId="15" xfId="0" applyNumberFormat="1" applyFont="1" applyBorder="1" applyAlignment="1">
      <alignment horizontal="center" vertical="center"/>
    </xf>
    <xf numFmtId="2" fontId="6" fillId="0" borderId="15" xfId="0" applyNumberFormat="1" applyFont="1"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vertical="center"/>
    </xf>
    <xf numFmtId="0" fontId="5" fillId="0" borderId="3" xfId="0" applyFont="1" applyBorder="1" applyAlignment="1">
      <alignment horizontal="center" vertic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165" fontId="5" fillId="0" borderId="3"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0" fontId="5" fillId="0" borderId="3" xfId="0" applyFont="1" applyFill="1" applyBorder="1" applyAlignment="1">
      <alignment horizontal="center" vertical="center"/>
    </xf>
    <xf numFmtId="0" fontId="13" fillId="0" borderId="3" xfId="0" applyFont="1" applyBorder="1" applyAlignment="1">
      <alignment horizontal="center" vertical="center"/>
    </xf>
    <xf numFmtId="0" fontId="14" fillId="0" borderId="3" xfId="0" applyFont="1" applyBorder="1" applyAlignment="1">
      <alignment horizontal="center" vertical="center"/>
    </xf>
    <xf numFmtId="0" fontId="22" fillId="0" borderId="3" xfId="0" applyFont="1" applyBorder="1" applyAlignment="1">
      <alignment horizontal="center"/>
    </xf>
    <xf numFmtId="2" fontId="24" fillId="0" borderId="3" xfId="0" applyNumberFormat="1" applyFont="1" applyBorder="1" applyAlignment="1">
      <alignment horizontal="center" wrapText="1"/>
    </xf>
    <xf numFmtId="0" fontId="1" fillId="0" borderId="3" xfId="0" applyFont="1" applyBorder="1" applyAlignment="1">
      <alignment horizontal="center"/>
    </xf>
    <xf numFmtId="2" fontId="6" fillId="0" borderId="3" xfId="0" applyNumberFormat="1" applyFont="1" applyBorder="1" applyAlignment="1">
      <alignment horizontal="center" wrapText="1"/>
    </xf>
    <xf numFmtId="0" fontId="32" fillId="0" borderId="0" xfId="0" applyFont="1" applyAlignment="1">
      <alignment horizontal="center" vertical="center"/>
    </xf>
    <xf numFmtId="2" fontId="6" fillId="0" borderId="0" xfId="0" applyNumberFormat="1" applyFont="1" applyAlignment="1">
      <alignment horizont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2" fontId="6" fillId="0" borderId="0" xfId="0" applyNumberFormat="1" applyFont="1" applyBorder="1" applyAlignment="1">
      <alignment horizontal="center" wrapText="1"/>
    </xf>
    <xf numFmtId="2" fontId="24" fillId="0" borderId="0" xfId="0" applyNumberFormat="1" applyFont="1" applyBorder="1" applyAlignment="1">
      <alignment horizontal="center" wrapText="1"/>
    </xf>
    <xf numFmtId="0" fontId="22" fillId="0" borderId="0" xfId="0" applyFont="1" applyBorder="1" applyAlignment="1">
      <alignment horizontal="center"/>
    </xf>
    <xf numFmtId="0" fontId="1" fillId="0" borderId="0" xfId="0" applyFont="1" applyBorder="1" applyAlignment="1">
      <alignment horizontal="center"/>
    </xf>
    <xf numFmtId="165" fontId="26" fillId="0" borderId="0" xfId="0" applyNumberFormat="1" applyFont="1" applyBorder="1" applyAlignment="1">
      <alignment horizontal="center" vertical="center"/>
    </xf>
    <xf numFmtId="165" fontId="26" fillId="0" borderId="3" xfId="0" applyNumberFormat="1" applyFont="1" applyBorder="1" applyAlignment="1">
      <alignment horizontal="center" vertical="center"/>
    </xf>
    <xf numFmtId="2" fontId="6" fillId="0" borderId="3" xfId="0" applyNumberFormat="1" applyFont="1" applyFill="1" applyBorder="1" applyAlignment="1">
      <alignment horizontal="center" vertical="center"/>
    </xf>
    <xf numFmtId="164" fontId="6" fillId="0" borderId="0" xfId="0" applyNumberFormat="1" applyFont="1" applyFill="1" applyBorder="1" applyAlignment="1">
      <alignment horizontal="center" vertical="top"/>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64" fontId="6" fillId="0" borderId="3" xfId="0" applyNumberFormat="1" applyFont="1" applyFill="1" applyBorder="1" applyAlignment="1">
      <alignment horizontal="center" vertical="top"/>
    </xf>
    <xf numFmtId="2" fontId="6" fillId="0" borderId="0" xfId="0" applyNumberFormat="1" applyFont="1" applyFill="1" applyBorder="1" applyAlignment="1">
      <alignment horizontal="center" vertical="top"/>
    </xf>
    <xf numFmtId="165" fontId="0" fillId="0" borderId="3" xfId="0" applyNumberFormat="1" applyFill="1" applyBorder="1" applyAlignment="1">
      <alignment horizontal="center"/>
    </xf>
    <xf numFmtId="0" fontId="7" fillId="0" borderId="0" xfId="0" applyFont="1"/>
    <xf numFmtId="2" fontId="0" fillId="0" borderId="0" xfId="0" applyNumberFormat="1"/>
    <xf numFmtId="2" fontId="0" fillId="0" borderId="3" xfId="0" applyNumberFormat="1" applyBorder="1"/>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2" fontId="6" fillId="0" borderId="0"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0" fontId="5" fillId="0" borderId="0" xfId="0" applyFont="1" applyAlignment="1">
      <alignment horizontal="center"/>
    </xf>
    <xf numFmtId="0" fontId="5" fillId="0" borderId="3" xfId="0" applyFont="1" applyBorder="1" applyAlignment="1">
      <alignment horizontal="center"/>
    </xf>
    <xf numFmtId="0" fontId="5" fillId="0" borderId="0" xfId="0" applyFont="1" applyBorder="1"/>
    <xf numFmtId="165" fontId="5" fillId="0" borderId="0" xfId="0" applyNumberFormat="1" applyFont="1" applyAlignment="1">
      <alignment horizontal="center" vertical="center"/>
    </xf>
    <xf numFmtId="165" fontId="5"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2" fontId="5" fillId="0" borderId="3" xfId="0" applyNumberFormat="1" applyFont="1" applyBorder="1" applyAlignment="1">
      <alignment horizontal="center" vertical="center"/>
    </xf>
    <xf numFmtId="2" fontId="5" fillId="0" borderId="0" xfId="0" applyNumberFormat="1" applyFont="1" applyAlignment="1">
      <alignment horizontal="center" vertical="center"/>
    </xf>
    <xf numFmtId="164" fontId="5" fillId="0" borderId="0" xfId="0" applyNumberFormat="1" applyFont="1" applyFill="1" applyAlignment="1">
      <alignment horizontal="center"/>
    </xf>
    <xf numFmtId="164" fontId="6" fillId="0" borderId="15" xfId="0" applyNumberFormat="1" applyFont="1" applyBorder="1" applyAlignment="1">
      <alignment horizontal="center" vertical="center"/>
    </xf>
    <xf numFmtId="165" fontId="12" fillId="0" borderId="21" xfId="3" applyNumberFormat="1" applyFont="1" applyFill="1" applyBorder="1" applyAlignment="1">
      <alignment horizontal="center" vertical="center" wrapText="1"/>
    </xf>
    <xf numFmtId="165" fontId="5" fillId="0" borderId="15" xfId="0" applyNumberFormat="1" applyFont="1" applyBorder="1" applyAlignment="1">
      <alignment horizontal="center" vertical="center"/>
    </xf>
    <xf numFmtId="165" fontId="12" fillId="0" borderId="21" xfId="4" applyNumberFormat="1" applyFont="1" applyFill="1" applyBorder="1" applyAlignment="1">
      <alignment horizontal="center" vertical="center" wrapText="1"/>
    </xf>
    <xf numFmtId="0" fontId="6" fillId="0" borderId="15" xfId="0" applyFont="1" applyBorder="1" applyAlignment="1">
      <alignment horizontal="center" vertical="center"/>
    </xf>
    <xf numFmtId="0" fontId="5" fillId="0" borderId="3" xfId="0" applyFont="1" applyBorder="1" applyAlignment="1">
      <alignment horizontal="center"/>
    </xf>
    <xf numFmtId="2" fontId="17" fillId="0" borderId="0" xfId="0" applyNumberFormat="1" applyFont="1" applyFill="1" applyBorder="1" applyAlignment="1">
      <alignment horizontal="center" vertical="center"/>
    </xf>
    <xf numFmtId="2" fontId="17" fillId="0" borderId="3" xfId="0" applyNumberFormat="1" applyFont="1" applyFill="1" applyBorder="1" applyAlignment="1">
      <alignment horizontal="center" vertical="center"/>
    </xf>
    <xf numFmtId="0" fontId="5" fillId="0" borderId="0" xfId="0" applyFont="1" applyBorder="1" applyAlignment="1">
      <alignment horizontal="center"/>
    </xf>
    <xf numFmtId="164" fontId="6" fillId="0" borderId="0"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165" fontId="5" fillId="0" borderId="0" xfId="0" applyNumberFormat="1" applyFont="1" applyBorder="1" applyAlignment="1">
      <alignment horizontal="center" vertical="center"/>
    </xf>
    <xf numFmtId="165" fontId="5" fillId="0" borderId="0" xfId="0" applyNumberFormat="1" applyFont="1" applyBorder="1" applyAlignment="1">
      <alignment vertical="center"/>
    </xf>
    <xf numFmtId="2" fontId="17" fillId="0" borderId="0" xfId="0" applyNumberFormat="1" applyFont="1" applyFill="1" applyBorder="1" applyAlignment="1">
      <alignment vertical="center"/>
    </xf>
    <xf numFmtId="166" fontId="0" fillId="0" borderId="0" xfId="0" applyNumberFormat="1" applyBorder="1" applyAlignment="1">
      <alignment vertical="center"/>
    </xf>
    <xf numFmtId="0" fontId="20" fillId="0" borderId="0" xfId="0" applyFont="1" applyBorder="1"/>
    <xf numFmtId="165" fontId="5" fillId="0" borderId="3" xfId="0" applyNumberFormat="1" applyFont="1" applyFill="1" applyBorder="1" applyAlignment="1">
      <alignment horizontal="center"/>
    </xf>
    <xf numFmtId="164" fontId="6" fillId="0" borderId="0" xfId="0" applyNumberFormat="1" applyFont="1" applyBorder="1" applyAlignment="1">
      <alignment horizontal="center" vertical="center"/>
    </xf>
    <xf numFmtId="0" fontId="6" fillId="0" borderId="15" xfId="0" applyFont="1" applyBorder="1" applyAlignment="1">
      <alignment horizontal="center" wrapText="1"/>
    </xf>
    <xf numFmtId="2" fontId="33" fillId="0" borderId="3" xfId="0" applyNumberFormat="1" applyFont="1" applyBorder="1" applyAlignment="1">
      <alignment horizontal="center" vertical="center"/>
    </xf>
    <xf numFmtId="165" fontId="33" fillId="0" borderId="3" xfId="0" applyNumberFormat="1" applyFont="1" applyBorder="1" applyAlignment="1">
      <alignment horizontal="center" vertical="center"/>
    </xf>
    <xf numFmtId="0" fontId="33" fillId="0" borderId="3" xfId="0" applyFont="1" applyBorder="1" applyAlignment="1">
      <alignment vertical="center"/>
    </xf>
    <xf numFmtId="0" fontId="33" fillId="0" borderId="3" xfId="0" applyFont="1" applyBorder="1" applyAlignment="1">
      <alignment horizontal="center"/>
    </xf>
    <xf numFmtId="0" fontId="34" fillId="0" borderId="3" xfId="0" applyFont="1" applyBorder="1"/>
    <xf numFmtId="2" fontId="5" fillId="0" borderId="0" xfId="0" applyNumberFormat="1" applyFont="1" applyAlignment="1">
      <alignment vertical="center"/>
    </xf>
    <xf numFmtId="2" fontId="5" fillId="0" borderId="3" xfId="0" applyNumberFormat="1" applyFont="1" applyBorder="1" applyAlignment="1">
      <alignment vertical="center"/>
    </xf>
    <xf numFmtId="167" fontId="5" fillId="0" borderId="0" xfId="0" applyNumberFormat="1" applyFont="1" applyBorder="1" applyAlignment="1">
      <alignment horizontal="center" vertical="center"/>
    </xf>
    <xf numFmtId="2" fontId="0" fillId="0" borderId="0" xfId="0" applyNumberFormat="1" applyBorder="1"/>
    <xf numFmtId="167" fontId="26"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center"/>
    </xf>
    <xf numFmtId="165" fontId="5" fillId="0" borderId="3" xfId="0" applyNumberFormat="1" applyFont="1" applyBorder="1" applyAlignment="1">
      <alignment horizontal="center" vertical="center"/>
    </xf>
    <xf numFmtId="165" fontId="5"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5" fillId="0" borderId="0" xfId="0" applyNumberFormat="1" applyFont="1" applyAlignment="1">
      <alignment horizontal="center" vertical="center"/>
    </xf>
    <xf numFmtId="0" fontId="5" fillId="0" borderId="0" xfId="0" applyFont="1" applyFill="1" applyBorder="1" applyAlignment="1">
      <alignment horizontal="center" vertical="center"/>
    </xf>
    <xf numFmtId="0" fontId="8" fillId="0" borderId="3" xfId="0" applyFont="1" applyBorder="1" applyAlignment="1">
      <alignment horizontal="center" vertical="center"/>
    </xf>
    <xf numFmtId="167" fontId="26" fillId="0" borderId="3" xfId="0" applyNumberFormat="1" applyFont="1" applyBorder="1" applyAlignment="1">
      <alignment horizontal="center" vertical="center"/>
    </xf>
    <xf numFmtId="2" fontId="6" fillId="0" borderId="0" xfId="0" applyNumberFormat="1" applyFont="1" applyAlignment="1">
      <alignment horizontal="center" vertical="center" wrapText="1"/>
    </xf>
    <xf numFmtId="0" fontId="5" fillId="0" borderId="3" xfId="0" applyFont="1" applyBorder="1" applyAlignment="1">
      <alignment horizont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wrapText="1"/>
    </xf>
    <xf numFmtId="49" fontId="5" fillId="0" borderId="3" xfId="0" applyNumberFormat="1" applyFont="1" applyBorder="1" applyAlignment="1">
      <alignment horizontal="center" vertical="center" wrapText="1"/>
    </xf>
    <xf numFmtId="0" fontId="5" fillId="0" borderId="0" xfId="0" applyFont="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2" fontId="5" fillId="0" borderId="0"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0" fontId="35" fillId="0" borderId="0" xfId="0" applyFont="1" applyAlignment="1">
      <alignment vertical="center"/>
    </xf>
    <xf numFmtId="0" fontId="35" fillId="0" borderId="3" xfId="0" applyFont="1" applyBorder="1" applyAlignment="1">
      <alignment vertical="center"/>
    </xf>
    <xf numFmtId="49" fontId="6" fillId="0" borderId="0" xfId="0" applyNumberFormat="1" applyFont="1" applyAlignment="1">
      <alignment horizontal="center" vertical="center"/>
    </xf>
    <xf numFmtId="49" fontId="6" fillId="0" borderId="3"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0" fontId="5" fillId="0" borderId="2" xfId="0" applyNumberFormat="1" applyFont="1" applyFill="1" applyBorder="1" applyAlignment="1">
      <alignment horizontal="center" vertical="center"/>
    </xf>
    <xf numFmtId="2" fontId="5" fillId="0" borderId="16" xfId="0" applyNumberFormat="1" applyFont="1" applyFill="1" applyBorder="1" applyAlignment="1">
      <alignment horizontal="center" vertical="center"/>
    </xf>
    <xf numFmtId="0" fontId="0" fillId="0" borderId="0" xfId="0" applyFont="1"/>
    <xf numFmtId="0" fontId="0" fillId="0" borderId="0" xfId="0" applyFont="1" applyFill="1" applyBorder="1"/>
    <xf numFmtId="0" fontId="0" fillId="0" borderId="0" xfId="0" applyFont="1" applyBorder="1"/>
    <xf numFmtId="0" fontId="18" fillId="0" borderId="0" xfId="0" applyFont="1" applyFill="1" applyBorder="1" applyAlignment="1">
      <alignment horizontal="left" vertical="center"/>
    </xf>
    <xf numFmtId="165" fontId="19" fillId="0" borderId="3" xfId="0" applyNumberFormat="1" applyFont="1" applyFill="1" applyBorder="1" applyAlignment="1" applyProtection="1">
      <alignment horizontal="center" vertical="center"/>
    </xf>
    <xf numFmtId="166" fontId="19" fillId="0" borderId="3" xfId="0" applyNumberFormat="1" applyFont="1" applyFill="1" applyBorder="1" applyAlignment="1" applyProtection="1">
      <alignment horizontal="center" vertical="center"/>
    </xf>
    <xf numFmtId="165" fontId="19" fillId="0" borderId="0" xfId="0" applyNumberFormat="1" applyFont="1" applyFill="1" applyBorder="1" applyAlignment="1">
      <alignment horizontal="center"/>
    </xf>
    <xf numFmtId="165" fontId="19" fillId="0" borderId="0" xfId="0" applyNumberFormat="1" applyFont="1" applyFill="1" applyBorder="1" applyAlignment="1" applyProtection="1">
      <alignment horizont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Border="1" applyAlignment="1">
      <alignment horizontal="center" vertical="center"/>
    </xf>
    <xf numFmtId="0" fontId="35" fillId="0" borderId="0" xfId="0" applyFont="1" applyBorder="1" applyAlignment="1">
      <alignment vertical="center"/>
    </xf>
    <xf numFmtId="165" fontId="0" fillId="0" borderId="0" xfId="0" applyNumberFormat="1" applyBorder="1"/>
    <xf numFmtId="0" fontId="5" fillId="0" borderId="15" xfId="0" applyFont="1" applyBorder="1" applyAlignment="1">
      <alignment horizontal="center" wrapText="1"/>
    </xf>
    <xf numFmtId="0" fontId="5" fillId="0" borderId="0" xfId="0" applyFont="1" applyAlignment="1">
      <alignment horizontal="center"/>
    </xf>
    <xf numFmtId="164" fontId="6" fillId="0" borderId="0" xfId="0" applyNumberFormat="1" applyFont="1" applyFill="1" applyBorder="1" applyAlignment="1">
      <alignment horizontal="center" vertic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39" fillId="0" borderId="23" xfId="0" applyFont="1" applyBorder="1" applyAlignment="1">
      <alignment horizontal="center" wrapText="1"/>
    </xf>
    <xf numFmtId="0" fontId="39" fillId="0" borderId="24" xfId="0" applyFont="1" applyBorder="1" applyAlignment="1">
      <alignment horizontal="center" wrapText="1"/>
    </xf>
    <xf numFmtId="0" fontId="39" fillId="0" borderId="25" xfId="0" applyFont="1" applyBorder="1" applyAlignment="1">
      <alignment horizontal="center" wrapText="1"/>
    </xf>
    <xf numFmtId="0" fontId="40" fillId="0" borderId="24" xfId="5" applyFont="1" applyFill="1" applyBorder="1" applyAlignment="1">
      <alignment horizontal="center" wrapText="1"/>
    </xf>
    <xf numFmtId="0" fontId="40" fillId="0" borderId="24" xfId="6" applyFont="1" applyFill="1" applyBorder="1" applyAlignment="1">
      <alignment horizontal="center" wrapText="1"/>
    </xf>
    <xf numFmtId="0" fontId="40" fillId="0" borderId="24" xfId="0" applyFont="1" applyBorder="1" applyAlignment="1">
      <alignment horizontal="center" wrapText="1"/>
    </xf>
    <xf numFmtId="0" fontId="0" fillId="0" borderId="26" xfId="0" applyBorder="1"/>
    <xf numFmtId="0" fontId="0" fillId="0" borderId="27" xfId="0" applyBorder="1"/>
    <xf numFmtId="0" fontId="0" fillId="0" borderId="26" xfId="0" applyBorder="1" applyAlignment="1">
      <alignment horizontal="center"/>
    </xf>
    <xf numFmtId="168" fontId="0" fillId="0" borderId="0" xfId="0" applyNumberFormat="1" applyAlignment="1">
      <alignment horizontal="center"/>
    </xf>
    <xf numFmtId="164" fontId="0" fillId="0" borderId="0" xfId="0" applyNumberFormat="1" applyAlignment="1">
      <alignment horizontal="center"/>
    </xf>
    <xf numFmtId="169" fontId="0" fillId="0" borderId="0" xfId="0" applyNumberFormat="1" applyAlignment="1">
      <alignment horizontal="center"/>
    </xf>
    <xf numFmtId="170" fontId="0" fillId="0" borderId="0" xfId="0" applyNumberFormat="1" applyAlignment="1">
      <alignment horizontal="center"/>
    </xf>
    <xf numFmtId="1" fontId="0" fillId="0" borderId="0" xfId="0" applyNumberFormat="1" applyAlignment="1">
      <alignment horizontal="center"/>
    </xf>
    <xf numFmtId="170" fontId="0" fillId="0" borderId="27" xfId="0" applyNumberFormat="1" applyBorder="1" applyAlignment="1">
      <alignment horizontal="center"/>
    </xf>
    <xf numFmtId="164" fontId="0" fillId="0" borderId="27" xfId="0" applyNumberFormat="1" applyBorder="1" applyAlignment="1">
      <alignment horizontal="center"/>
    </xf>
    <xf numFmtId="2" fontId="0" fillId="0" borderId="27" xfId="0" applyNumberFormat="1" applyBorder="1" applyAlignment="1">
      <alignment horizontal="center"/>
    </xf>
    <xf numFmtId="168" fontId="0" fillId="0" borderId="0" xfId="0" applyNumberFormat="1"/>
    <xf numFmtId="0" fontId="45" fillId="0" borderId="26" xfId="0" applyFont="1" applyBorder="1" applyAlignment="1">
      <alignment horizontal="left" vertical="center" wrapText="1"/>
    </xf>
    <xf numFmtId="0" fontId="45" fillId="0" borderId="0" xfId="0" applyFont="1" applyAlignment="1">
      <alignment horizontal="left" vertical="center" wrapText="1"/>
    </xf>
    <xf numFmtId="0" fontId="45" fillId="0" borderId="27" xfId="0" applyFont="1" applyBorder="1" applyAlignment="1">
      <alignment horizontal="left" vertical="center" wrapText="1"/>
    </xf>
    <xf numFmtId="0" fontId="45" fillId="0" borderId="26" xfId="0" applyFont="1" applyBorder="1"/>
    <xf numFmtId="0" fontId="45" fillId="0" borderId="0" xfId="0" applyFont="1"/>
    <xf numFmtId="0" fontId="45" fillId="0" borderId="27" xfId="0" applyFont="1" applyBorder="1"/>
    <xf numFmtId="0" fontId="45" fillId="0" borderId="0" xfId="0" applyFont="1" applyAlignment="1">
      <alignment horizontal="left"/>
    </xf>
    <xf numFmtId="0" fontId="40" fillId="0" borderId="0" xfId="0" applyFont="1"/>
    <xf numFmtId="0" fontId="38" fillId="0" borderId="0" xfId="6" applyFill="1"/>
    <xf numFmtId="0" fontId="9" fillId="0" borderId="27" xfId="0" applyFont="1" applyBorder="1"/>
    <xf numFmtId="0" fontId="40" fillId="0" borderId="0" xfId="6" applyFont="1" applyFill="1"/>
    <xf numFmtId="0" fontId="45" fillId="0" borderId="26" xfId="0" applyFont="1" applyBorder="1" applyAlignment="1">
      <alignment horizontal="left"/>
    </xf>
    <xf numFmtId="0" fontId="39" fillId="0" borderId="0" xfId="0" applyFont="1"/>
    <xf numFmtId="0" fontId="9" fillId="0" borderId="22" xfId="7" applyFont="1" applyFill="1"/>
    <xf numFmtId="0" fontId="39" fillId="0" borderId="22" xfId="7" applyFont="1" applyFill="1"/>
    <xf numFmtId="0" fontId="45" fillId="0" borderId="31" xfId="0" applyFont="1" applyBorder="1"/>
    <xf numFmtId="0" fontId="45" fillId="0" borderId="32" xfId="0" applyFont="1" applyBorder="1" applyAlignment="1">
      <alignment horizontal="left"/>
    </xf>
    <xf numFmtId="0" fontId="45" fillId="0" borderId="32" xfId="0" applyFont="1" applyBorder="1"/>
    <xf numFmtId="0" fontId="0" fillId="0" borderId="32" xfId="0" applyBorder="1"/>
    <xf numFmtId="0" fontId="9" fillId="0" borderId="32" xfId="0" applyFont="1" applyBorder="1"/>
    <xf numFmtId="0" fontId="9" fillId="0" borderId="33" xfId="0" applyFont="1" applyBorder="1"/>
    <xf numFmtId="164" fontId="17" fillId="0" borderId="0" xfId="0" applyNumberFormat="1" applyFont="1" applyFill="1" applyBorder="1" applyAlignment="1">
      <alignment horizontal="center" vertical="center"/>
    </xf>
    <xf numFmtId="0" fontId="49" fillId="0" borderId="0" xfId="0" applyFont="1" applyAlignment="1">
      <alignment horizontal="center"/>
    </xf>
    <xf numFmtId="2" fontId="5" fillId="0" borderId="0" xfId="0" applyNumberFormat="1" applyFont="1" applyAlignment="1">
      <alignment horizontal="center" vertical="center"/>
    </xf>
    <xf numFmtId="0" fontId="5" fillId="0" borderId="0" xfId="0" applyFont="1" applyAlignment="1">
      <alignment horizontal="center"/>
    </xf>
    <xf numFmtId="17" fontId="0" fillId="0" borderId="0" xfId="0" quotePrefix="1" applyNumberFormat="1" applyAlignment="1">
      <alignment horizontal="center"/>
    </xf>
    <xf numFmtId="0" fontId="45" fillId="0" borderId="0" xfId="0" applyFont="1" applyBorder="1" applyAlignment="1">
      <alignment horizontal="left" vertical="center" wrapText="1"/>
    </xf>
    <xf numFmtId="0" fontId="49" fillId="0" borderId="0" xfId="0" applyFont="1" applyFill="1" applyBorder="1"/>
    <xf numFmtId="2" fontId="19" fillId="0" borderId="0" xfId="0" applyNumberFormat="1" applyFont="1" applyAlignment="1">
      <alignment horizontal="center"/>
    </xf>
    <xf numFmtId="2" fontId="19" fillId="0" borderId="0" xfId="0" applyNumberFormat="1" applyFont="1" applyAlignment="1">
      <alignment horizontal="center" vertical="center"/>
    </xf>
    <xf numFmtId="0" fontId="19" fillId="0" borderId="0" xfId="0" applyFont="1" applyAlignment="1">
      <alignment horizontal="center" vertical="center"/>
    </xf>
    <xf numFmtId="2" fontId="19" fillId="0" borderId="32" xfId="0" applyNumberFormat="1" applyFont="1" applyBorder="1" applyAlignment="1">
      <alignment horizontal="center" vertical="center"/>
    </xf>
    <xf numFmtId="164" fontId="0" fillId="0" borderId="0" xfId="0" applyNumberFormat="1"/>
    <xf numFmtId="164" fontId="0" fillId="0" borderId="0" xfId="0" applyNumberFormat="1" applyFont="1"/>
    <xf numFmtId="164" fontId="5" fillId="0" borderId="0" xfId="0" applyNumberFormat="1" applyFont="1" applyFill="1" applyBorder="1" applyAlignment="1" applyProtection="1">
      <alignment horizontal="center" vertical="center"/>
    </xf>
    <xf numFmtId="164" fontId="19" fillId="0" borderId="0" xfId="0" applyNumberFormat="1" applyFont="1" applyFill="1" applyBorder="1" applyAlignment="1" applyProtection="1">
      <alignment horizontal="center" vertical="center"/>
    </xf>
    <xf numFmtId="164" fontId="9" fillId="0" borderId="0" xfId="0" applyNumberFormat="1" applyFont="1" applyFill="1" applyBorder="1" applyAlignment="1">
      <alignment horizontal="center"/>
    </xf>
    <xf numFmtId="164" fontId="5" fillId="0" borderId="0" xfId="0" applyNumberFormat="1" applyFont="1"/>
    <xf numFmtId="164" fontId="18" fillId="0" borderId="3" xfId="0" applyNumberFormat="1" applyFont="1" applyFill="1" applyBorder="1" applyAlignment="1" applyProtection="1">
      <alignment horizontal="center" vertical="center"/>
    </xf>
    <xf numFmtId="164" fontId="18" fillId="0" borderId="0" xfId="0" applyNumberFormat="1" applyFont="1" applyFill="1" applyBorder="1" applyAlignment="1" applyProtection="1">
      <alignment horizontal="center" vertical="center"/>
    </xf>
    <xf numFmtId="164" fontId="19" fillId="0" borderId="3" xfId="0" applyNumberFormat="1" applyFont="1" applyFill="1" applyBorder="1" applyAlignment="1" applyProtection="1">
      <alignment horizontal="center" vertical="center"/>
    </xf>
    <xf numFmtId="164" fontId="24" fillId="0" borderId="0" xfId="0" applyNumberFormat="1" applyFont="1" applyAlignment="1">
      <alignment horizontal="center" wrapText="1"/>
    </xf>
    <xf numFmtId="164" fontId="0" fillId="0" borderId="3" xfId="0" applyNumberFormat="1" applyBorder="1"/>
    <xf numFmtId="164" fontId="0" fillId="0" borderId="0" xfId="0" applyNumberFormat="1" applyBorder="1"/>
    <xf numFmtId="164" fontId="0" fillId="0" borderId="3" xfId="0" applyNumberFormat="1" applyBorder="1" applyAlignment="1">
      <alignment horizontal="center"/>
    </xf>
    <xf numFmtId="2" fontId="19" fillId="0" borderId="11" xfId="0" applyNumberFormat="1" applyFont="1" applyFill="1" applyBorder="1" applyAlignment="1" applyProtection="1">
      <alignment horizontal="center" vertical="center"/>
    </xf>
    <xf numFmtId="2" fontId="19" fillId="0" borderId="0" xfId="0" applyNumberFormat="1" applyFont="1" applyFill="1" applyBorder="1" applyAlignment="1" applyProtection="1">
      <alignment horizontal="center" vertical="center"/>
    </xf>
    <xf numFmtId="2" fontId="19" fillId="0" borderId="3" xfId="0" applyNumberFormat="1" applyFont="1" applyFill="1" applyBorder="1" applyAlignment="1" applyProtection="1">
      <alignment horizontal="center" vertical="center"/>
    </xf>
    <xf numFmtId="2" fontId="5" fillId="0" borderId="11"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166" fontId="6" fillId="0" borderId="11" xfId="0" applyNumberFormat="1" applyFont="1" applyBorder="1" applyAlignment="1">
      <alignment horizontal="center" vertical="center"/>
    </xf>
    <xf numFmtId="166" fontId="6" fillId="0" borderId="0" xfId="0" applyNumberFormat="1" applyFont="1" applyBorder="1" applyAlignment="1">
      <alignment horizontal="center" vertical="center"/>
    </xf>
    <xf numFmtId="166" fontId="6" fillId="0" borderId="3" xfId="0" applyNumberFormat="1" applyFont="1" applyBorder="1" applyAlignment="1">
      <alignment horizontal="center" vertic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165" fontId="5" fillId="0" borderId="11" xfId="0" applyNumberFormat="1" applyFont="1" applyBorder="1" applyAlignment="1">
      <alignment horizontal="center" vertical="center"/>
    </xf>
    <xf numFmtId="165" fontId="5" fillId="0" borderId="3" xfId="0" applyNumberFormat="1" applyFont="1" applyBorder="1" applyAlignment="1">
      <alignment horizontal="center" vertical="center"/>
    </xf>
    <xf numFmtId="2" fontId="17" fillId="0" borderId="11"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2" fontId="17" fillId="0" borderId="3" xfId="0" applyNumberFormat="1" applyFont="1" applyFill="1" applyBorder="1" applyAlignment="1">
      <alignment horizontal="center" vertical="center"/>
    </xf>
    <xf numFmtId="166" fontId="0" fillId="0" borderId="11" xfId="0" applyNumberFormat="1" applyBorder="1" applyAlignment="1">
      <alignment horizontal="center" vertical="center"/>
    </xf>
    <xf numFmtId="166" fontId="0" fillId="0" borderId="0" xfId="0" applyNumberFormat="1" applyBorder="1" applyAlignment="1">
      <alignment horizontal="center" vertical="center"/>
    </xf>
    <xf numFmtId="166" fontId="0" fillId="0" borderId="3" xfId="0" applyNumberFormat="1" applyBorder="1" applyAlignment="1">
      <alignment horizontal="center" vertical="center"/>
    </xf>
    <xf numFmtId="166" fontId="5" fillId="0" borderId="11" xfId="0" applyNumberFormat="1" applyFont="1" applyBorder="1" applyAlignment="1">
      <alignment horizontal="center" vertical="center"/>
    </xf>
    <xf numFmtId="166" fontId="5" fillId="0" borderId="0" xfId="0" applyNumberFormat="1" applyFont="1" applyBorder="1" applyAlignment="1">
      <alignment horizontal="center" vertical="center"/>
    </xf>
    <xf numFmtId="166" fontId="5" fillId="0" borderId="3"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165" fontId="5" fillId="0" borderId="0" xfId="0" applyNumberFormat="1"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5" fillId="0" borderId="0" xfId="0" applyFont="1" applyAlignment="1">
      <alignment horizontal="center" vertical="center" wrapText="1"/>
    </xf>
    <xf numFmtId="0" fontId="0" fillId="0" borderId="0" xfId="0" applyBorder="1" applyAlignment="1">
      <alignment horizontal="center" vertical="center"/>
    </xf>
    <xf numFmtId="165" fontId="5"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2" fontId="0" fillId="0" borderId="3" xfId="0" applyNumberFormat="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0" fontId="5" fillId="0" borderId="0" xfId="0" applyFont="1" applyFill="1" applyAlignment="1">
      <alignment horizontal="center" vertical="center"/>
    </xf>
    <xf numFmtId="2" fontId="5" fillId="0" borderId="10" xfId="0" applyNumberFormat="1" applyFont="1" applyBorder="1" applyAlignment="1">
      <alignment horizontal="center" vertical="center"/>
    </xf>
    <xf numFmtId="2" fontId="5" fillId="0" borderId="6"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5" fillId="0" borderId="0" xfId="0" applyFont="1" applyAlignment="1">
      <alignment horizontal="center"/>
    </xf>
    <xf numFmtId="49" fontId="5"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0" fontId="20" fillId="0" borderId="0" xfId="0" applyFont="1" applyAlignment="1">
      <alignment horizontal="center" vertical="center" wrapText="1"/>
    </xf>
    <xf numFmtId="2" fontId="5" fillId="0" borderId="11" xfId="0" applyNumberFormat="1" applyFont="1" applyFill="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2" fillId="0" borderId="11"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2" fontId="5" fillId="0" borderId="0"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12" fillId="0" borderId="0" xfId="0" applyFont="1" applyAlignment="1">
      <alignment horizontal="center" vertical="center"/>
    </xf>
    <xf numFmtId="49" fontId="6" fillId="0" borderId="1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0" xfId="0" applyNumberFormat="1" applyFont="1" applyAlignment="1">
      <alignment horizontal="center" vertical="center"/>
    </xf>
    <xf numFmtId="49" fontId="12" fillId="0" borderId="11"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 xfId="0" applyNumberFormat="1" applyFont="1" applyBorder="1" applyAlignment="1">
      <alignment horizontal="center" vertical="center"/>
    </xf>
    <xf numFmtId="164" fontId="6" fillId="0" borderId="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5" fillId="0" borderId="3" xfId="0" applyNumberFormat="1" applyFont="1" applyBorder="1" applyAlignment="1">
      <alignment horizontal="center" vertical="center" wrapText="1"/>
    </xf>
    <xf numFmtId="167" fontId="26" fillId="0" borderId="11" xfId="0" applyNumberFormat="1" applyFont="1" applyBorder="1" applyAlignment="1">
      <alignment horizontal="center" vertical="center"/>
    </xf>
    <xf numFmtId="167" fontId="26" fillId="0" borderId="0" xfId="0" applyNumberFormat="1" applyFont="1" applyAlignment="1">
      <alignment horizontal="center" vertical="center"/>
    </xf>
    <xf numFmtId="167" fontId="26" fillId="0" borderId="3" xfId="0" applyNumberFormat="1" applyFont="1" applyBorder="1" applyAlignment="1">
      <alignment horizontal="center" vertical="center"/>
    </xf>
    <xf numFmtId="2" fontId="6" fillId="0" borderId="11" xfId="0" applyNumberFormat="1" applyFont="1" applyBorder="1" applyAlignment="1">
      <alignment horizontal="center" vertical="center" wrapText="1"/>
    </xf>
    <xf numFmtId="2" fontId="6" fillId="0" borderId="0" xfId="0" applyNumberFormat="1" applyFont="1" applyAlignment="1">
      <alignment horizontal="center" vertic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164" fontId="6"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165" fontId="0" fillId="0" borderId="0" xfId="0" applyNumberFormat="1" applyFill="1" applyBorder="1" applyAlignment="1">
      <alignment horizontal="center" vertical="center"/>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2" fontId="6" fillId="0" borderId="11"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49" fontId="8" fillId="0" borderId="11"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9" fillId="0" borderId="3" xfId="0" applyFont="1" applyBorder="1" applyAlignment="1">
      <alignment horizontal="center" vertical="center"/>
    </xf>
    <xf numFmtId="0" fontId="6" fillId="0" borderId="11" xfId="0" applyFont="1" applyBorder="1" applyAlignment="1">
      <alignment horizontal="center" vertical="center" wrapText="1"/>
    </xf>
    <xf numFmtId="0" fontId="5" fillId="0" borderId="1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6"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xf>
    <xf numFmtId="165" fontId="5" fillId="0" borderId="11" xfId="0" applyNumberFormat="1" applyFont="1" applyFill="1" applyBorder="1" applyAlignment="1">
      <alignment horizontal="center" vertical="center"/>
    </xf>
    <xf numFmtId="164" fontId="6" fillId="0" borderId="11" xfId="0" applyNumberFormat="1" applyFont="1" applyBorder="1" applyAlignment="1">
      <alignment horizontal="center" vertical="center" wrapText="1"/>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cellXfs>
  <cellStyles count="8">
    <cellStyle name="Good" xfId="5" builtinId="26"/>
    <cellStyle name="Neutral" xfId="6" builtinId="28"/>
    <cellStyle name="Normal" xfId="0" builtinId="0"/>
    <cellStyle name="Normal 2" xfId="1"/>
    <cellStyle name="Normal 3" xfId="2"/>
    <cellStyle name="Normal_Sheet1" xfId="3"/>
    <cellStyle name="Normal_Sheet2" xfId="4"/>
    <cellStyle name="Note" xfId="7"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0"/>
  <sheetViews>
    <sheetView tabSelected="1" zoomScale="70" zoomScaleNormal="70" zoomScalePageLayoutView="70" workbookViewId="0">
      <pane xSplit="1" ySplit="1" topLeftCell="B2" activePane="bottomRight" state="frozen"/>
      <selection activeCell="C37" sqref="C37"/>
      <selection pane="topRight" activeCell="C37" sqref="C37"/>
      <selection pane="bottomLeft" activeCell="C37" sqref="C37"/>
      <selection pane="bottomRight" activeCell="A2" sqref="A2"/>
    </sheetView>
  </sheetViews>
  <sheetFormatPr baseColWidth="10" defaultColWidth="8.83203125" defaultRowHeight="14" x14ac:dyDescent="0"/>
  <cols>
    <col min="1" max="1" width="18.5" customWidth="1"/>
    <col min="2" max="2" width="48.1640625" customWidth="1"/>
    <col min="3" max="3" width="12.1640625" customWidth="1"/>
    <col min="4" max="4" width="15.33203125" customWidth="1"/>
    <col min="5" max="5" width="17.6640625" customWidth="1"/>
    <col min="6" max="6" width="11.83203125" customWidth="1"/>
    <col min="7" max="7" width="11.1640625" customWidth="1"/>
    <col min="8" max="8" width="10.6640625" customWidth="1"/>
    <col min="9" max="9" width="12.1640625" customWidth="1"/>
    <col min="12" max="12" width="13.33203125" customWidth="1"/>
    <col min="13" max="13" width="16.6640625" customWidth="1"/>
    <col min="14" max="14" width="13.6640625" customWidth="1"/>
    <col min="15" max="15" width="16.83203125" customWidth="1"/>
    <col min="16" max="16" width="14.83203125" customWidth="1"/>
    <col min="17" max="17" width="11.5" customWidth="1"/>
    <col min="18" max="18" width="26.1640625" customWidth="1"/>
    <col min="19" max="19" width="18.33203125" customWidth="1"/>
    <col min="20" max="20" width="16.33203125" customWidth="1"/>
    <col min="21" max="21" width="17.5" customWidth="1"/>
    <col min="22" max="22" width="34.33203125" customWidth="1"/>
    <col min="23" max="24" width="20.5" customWidth="1"/>
    <col min="25" max="25" width="20.6640625" customWidth="1"/>
    <col min="26" max="26" width="59.6640625" customWidth="1"/>
  </cols>
  <sheetData>
    <row r="1" spans="1:27" ht="15">
      <c r="A1" s="25" t="s">
        <v>0</v>
      </c>
      <c r="B1" s="25" t="s">
        <v>38</v>
      </c>
      <c r="C1" s="25" t="s">
        <v>1</v>
      </c>
      <c r="D1" s="25" t="s">
        <v>2</v>
      </c>
      <c r="E1" s="25" t="s">
        <v>3</v>
      </c>
      <c r="F1" s="25" t="s">
        <v>1216</v>
      </c>
      <c r="G1" s="25" t="s">
        <v>1217</v>
      </c>
      <c r="H1" s="25" t="s">
        <v>1218</v>
      </c>
      <c r="I1" s="25" t="s">
        <v>1219</v>
      </c>
      <c r="J1" s="25" t="s">
        <v>4</v>
      </c>
      <c r="K1" s="25" t="s">
        <v>5</v>
      </c>
      <c r="L1" s="25" t="s">
        <v>6</v>
      </c>
      <c r="M1" s="25" t="s">
        <v>260</v>
      </c>
      <c r="N1" s="25" t="s">
        <v>7</v>
      </c>
      <c r="O1" s="25" t="s">
        <v>270</v>
      </c>
      <c r="P1" s="24" t="s">
        <v>68</v>
      </c>
      <c r="Q1" s="24" t="s">
        <v>271</v>
      </c>
      <c r="R1" s="25" t="s">
        <v>272</v>
      </c>
      <c r="S1" s="80" t="s">
        <v>273</v>
      </c>
      <c r="T1" s="81" t="s">
        <v>274</v>
      </c>
      <c r="U1" s="81" t="s">
        <v>277</v>
      </c>
      <c r="V1" s="80" t="s">
        <v>275</v>
      </c>
      <c r="W1" s="81" t="s">
        <v>276</v>
      </c>
      <c r="X1" s="81" t="s">
        <v>307</v>
      </c>
      <c r="Y1" s="25" t="s">
        <v>36</v>
      </c>
      <c r="Z1" s="25" t="s">
        <v>10</v>
      </c>
      <c r="AA1" s="25"/>
    </row>
    <row r="2" spans="1:27" ht="17.5" customHeight="1">
      <c r="A2" s="3" t="s">
        <v>287</v>
      </c>
      <c r="B2" s="531" t="s">
        <v>305</v>
      </c>
      <c r="C2" s="531">
        <v>10</v>
      </c>
      <c r="D2" s="552" t="s">
        <v>306</v>
      </c>
      <c r="E2" s="531" t="s">
        <v>87</v>
      </c>
      <c r="F2" s="3">
        <v>78.8</v>
      </c>
      <c r="G2" s="3">
        <v>57.28</v>
      </c>
      <c r="H2" s="83">
        <v>26.1</v>
      </c>
      <c r="I2" s="3">
        <v>205</v>
      </c>
      <c r="J2" s="14">
        <f>F2/H2</f>
        <v>3.0191570881226051</v>
      </c>
      <c r="K2" s="14">
        <f>I2/H2</f>
        <v>7.8544061302681989</v>
      </c>
      <c r="L2" s="14">
        <f t="shared" ref="L2:L19" si="0">1.74+LOG(J2,10)-1.92*LOG(K2,10)</f>
        <v>0.50126807101372606</v>
      </c>
      <c r="M2" s="528">
        <f>AVERAGE(L2:L19)</f>
        <v>0.25487141562817217</v>
      </c>
      <c r="N2" s="14">
        <f>F2/G2</f>
        <v>1.3756983240223464</v>
      </c>
      <c r="O2" s="528">
        <f>AVERAGE(N2:N19)</f>
        <v>1.5504224189980715</v>
      </c>
      <c r="P2" s="102">
        <v>0.704183</v>
      </c>
      <c r="Q2" s="3">
        <v>0.704175</v>
      </c>
      <c r="R2" s="565">
        <f>AVERAGE(Q2:Q19)</f>
        <v>0.70419177777777764</v>
      </c>
      <c r="S2" s="3">
        <v>0.51289200000000001</v>
      </c>
      <c r="T2" s="3">
        <v>5.0599999999999996</v>
      </c>
      <c r="U2" s="566">
        <f>AVERAGE(T2:T19)</f>
        <v>4.1950000000000003</v>
      </c>
      <c r="V2" s="3">
        <v>0.28298699999999999</v>
      </c>
      <c r="W2" s="3">
        <v>7.8</v>
      </c>
      <c r="X2" s="568">
        <f>AVERAGE(W2:W10,W12:W19)</f>
        <v>7.5223529411764698</v>
      </c>
      <c r="Y2" s="3" t="s">
        <v>308</v>
      </c>
      <c r="Z2" s="563" t="s">
        <v>312</v>
      </c>
      <c r="AA2" s="25"/>
    </row>
    <row r="3" spans="1:27" ht="17.5" customHeight="1">
      <c r="A3" s="3" t="s">
        <v>288</v>
      </c>
      <c r="B3" s="531"/>
      <c r="C3" s="531"/>
      <c r="D3" s="531"/>
      <c r="E3" s="564"/>
      <c r="F3" s="3">
        <v>50</v>
      </c>
      <c r="G3" s="3">
        <v>29.82</v>
      </c>
      <c r="H3" s="83">
        <v>22.5</v>
      </c>
      <c r="I3" s="3">
        <v>213</v>
      </c>
      <c r="J3" s="14">
        <f>F3/H3</f>
        <v>2.2222222222222223</v>
      </c>
      <c r="K3" s="14">
        <f t="shared" ref="K3:K52" si="1">I3/H3</f>
        <v>9.4666666666666668</v>
      </c>
      <c r="L3" s="14">
        <f t="shared" si="0"/>
        <v>0.2124890823960961</v>
      </c>
      <c r="M3" s="528"/>
      <c r="N3" s="14">
        <f t="shared" ref="N3:N65" si="2">F3/G3</f>
        <v>1.6767270288397049</v>
      </c>
      <c r="O3" s="564"/>
      <c r="P3" s="102">
        <v>0.70416699999999999</v>
      </c>
      <c r="Q3" s="3">
        <v>0.70414600000000005</v>
      </c>
      <c r="R3" s="565"/>
      <c r="S3" s="3">
        <v>0.512822</v>
      </c>
      <c r="T3" s="3">
        <v>3.69</v>
      </c>
      <c r="U3" s="566"/>
      <c r="V3" s="3">
        <v>0.28296199999999999</v>
      </c>
      <c r="W3" s="3">
        <v>6.91</v>
      </c>
      <c r="X3" s="568"/>
      <c r="Y3" s="3" t="s">
        <v>308</v>
      </c>
      <c r="Z3" s="563"/>
      <c r="AA3" s="25"/>
    </row>
    <row r="4" spans="1:27" ht="15">
      <c r="A4" s="3" t="s">
        <v>289</v>
      </c>
      <c r="B4" s="531"/>
      <c r="C4" s="531"/>
      <c r="D4" s="531"/>
      <c r="E4" s="564"/>
      <c r="F4" s="3">
        <v>45.9</v>
      </c>
      <c r="G4" s="3">
        <v>28.67</v>
      </c>
      <c r="H4" s="83">
        <v>24</v>
      </c>
      <c r="I4" s="3">
        <v>175</v>
      </c>
      <c r="J4" s="14">
        <f t="shared" ref="J4:J19" si="3">F4/H4</f>
        <v>1.9124999999999999</v>
      </c>
      <c r="K4" s="14">
        <f t="shared" si="1"/>
        <v>7.291666666666667</v>
      </c>
      <c r="L4" s="14">
        <f t="shared" si="0"/>
        <v>0.36497397443425372</v>
      </c>
      <c r="M4" s="528"/>
      <c r="N4" s="14">
        <f t="shared" si="2"/>
        <v>1.6009766306243458</v>
      </c>
      <c r="O4" s="564"/>
      <c r="P4" s="102">
        <v>0.70401400000000003</v>
      </c>
      <c r="Q4" s="3">
        <v>0.70402900000000002</v>
      </c>
      <c r="R4" s="565"/>
      <c r="S4" s="3">
        <v>0.51287199999999999</v>
      </c>
      <c r="T4" s="3">
        <v>4.66</v>
      </c>
      <c r="U4" s="566"/>
      <c r="V4" s="3">
        <v>0.28299200000000002</v>
      </c>
      <c r="W4" s="3">
        <v>7.96</v>
      </c>
      <c r="X4" s="568"/>
      <c r="Y4" s="3" t="s">
        <v>55</v>
      </c>
      <c r="Z4" s="563"/>
      <c r="AA4" s="25"/>
    </row>
    <row r="5" spans="1:27" ht="15">
      <c r="A5" s="3" t="s">
        <v>290</v>
      </c>
      <c r="B5" s="531"/>
      <c r="C5" s="531"/>
      <c r="D5" s="531"/>
      <c r="E5" s="564"/>
      <c r="F5" s="3">
        <v>51.3</v>
      </c>
      <c r="G5" s="3">
        <v>33.17</v>
      </c>
      <c r="H5" s="83">
        <v>25</v>
      </c>
      <c r="I5" s="3">
        <v>232</v>
      </c>
      <c r="J5" s="14">
        <f t="shared" si="3"/>
        <v>2.052</v>
      </c>
      <c r="K5" s="14">
        <f>I5/H5</f>
        <v>9.2799999999999994</v>
      </c>
      <c r="L5" s="14">
        <f t="shared" si="0"/>
        <v>0.19448524209956353</v>
      </c>
      <c r="M5" s="528"/>
      <c r="N5" s="14">
        <f t="shared" si="2"/>
        <v>1.5465782333433824</v>
      </c>
      <c r="O5" s="564"/>
      <c r="P5" s="102">
        <v>0.70410099999999998</v>
      </c>
      <c r="Q5" s="3">
        <v>0.70408499999999996</v>
      </c>
      <c r="R5" s="565"/>
      <c r="S5" s="3">
        <v>0.512853</v>
      </c>
      <c r="T5" s="3">
        <v>4.29</v>
      </c>
      <c r="U5" s="566"/>
      <c r="V5" s="3">
        <v>0.28298000000000001</v>
      </c>
      <c r="W5" s="3">
        <v>7.55</v>
      </c>
      <c r="X5" s="568"/>
      <c r="Y5" s="3" t="s">
        <v>55</v>
      </c>
      <c r="Z5" s="563"/>
      <c r="AA5" s="25"/>
    </row>
    <row r="6" spans="1:27" ht="15">
      <c r="A6" s="3" t="s">
        <v>291</v>
      </c>
      <c r="B6" s="531"/>
      <c r="C6" s="531"/>
      <c r="D6" s="531"/>
      <c r="E6" s="564"/>
      <c r="F6" s="3">
        <v>52.6</v>
      </c>
      <c r="G6" s="3">
        <v>29.56</v>
      </c>
      <c r="H6" s="83">
        <v>20.6</v>
      </c>
      <c r="I6" s="3">
        <v>203</v>
      </c>
      <c r="J6" s="14">
        <f t="shared" si="3"/>
        <v>2.5533980582524269</v>
      </c>
      <c r="K6" s="14">
        <f t="shared" si="1"/>
        <v>9.8543689320388346</v>
      </c>
      <c r="L6" s="14">
        <f t="shared" si="0"/>
        <v>0.23935119409999128</v>
      </c>
      <c r="M6" s="528"/>
      <c r="N6" s="14">
        <f t="shared" si="2"/>
        <v>1.7794316644113668</v>
      </c>
      <c r="O6" s="564"/>
      <c r="P6" s="102">
        <v>0.70393300000000003</v>
      </c>
      <c r="Q6" s="3">
        <v>0.70391199999999998</v>
      </c>
      <c r="R6" s="565"/>
      <c r="S6" s="3">
        <v>0.51286799999999999</v>
      </c>
      <c r="T6" s="3">
        <v>4.58</v>
      </c>
      <c r="U6" s="566"/>
      <c r="V6" s="3">
        <v>0.282972</v>
      </c>
      <c r="W6" s="3">
        <v>7.27</v>
      </c>
      <c r="X6" s="568"/>
      <c r="Y6" s="3" t="s">
        <v>308</v>
      </c>
      <c r="Z6" s="563"/>
      <c r="AA6" s="25"/>
    </row>
    <row r="7" spans="1:27" ht="15">
      <c r="A7" s="3" t="s">
        <v>292</v>
      </c>
      <c r="B7" s="531"/>
      <c r="C7" s="531"/>
      <c r="D7" s="531"/>
      <c r="E7" s="564"/>
      <c r="F7" s="3">
        <v>57.6</v>
      </c>
      <c r="G7" s="3">
        <v>45.26</v>
      </c>
      <c r="H7" s="83">
        <v>26.4</v>
      </c>
      <c r="I7" s="3">
        <v>215</v>
      </c>
      <c r="J7" s="14">
        <f t="shared" si="3"/>
        <v>2.1818181818181821</v>
      </c>
      <c r="K7" s="14">
        <f t="shared" si="1"/>
        <v>8.1439393939393945</v>
      </c>
      <c r="L7" s="14">
        <f t="shared" si="0"/>
        <v>0.33001625310549487</v>
      </c>
      <c r="M7" s="528"/>
      <c r="N7" s="14">
        <f t="shared" si="2"/>
        <v>1.2726469288555016</v>
      </c>
      <c r="O7" s="564"/>
      <c r="P7" s="102">
        <v>0.70395799999999997</v>
      </c>
      <c r="Q7" s="3">
        <v>0.70394500000000004</v>
      </c>
      <c r="R7" s="565"/>
      <c r="S7" s="3">
        <v>0.512853</v>
      </c>
      <c r="T7" s="3">
        <v>4.3</v>
      </c>
      <c r="U7" s="566"/>
      <c r="V7" s="3">
        <v>0.28296500000000002</v>
      </c>
      <c r="W7" s="3">
        <v>7.02</v>
      </c>
      <c r="X7" s="568"/>
      <c r="Y7" s="3" t="s">
        <v>308</v>
      </c>
      <c r="Z7" s="563"/>
      <c r="AA7" s="25"/>
    </row>
    <row r="8" spans="1:27" ht="15">
      <c r="A8" s="3" t="s">
        <v>293</v>
      </c>
      <c r="B8" s="531"/>
      <c r="C8" s="531"/>
      <c r="D8" s="531"/>
      <c r="E8" s="564"/>
      <c r="F8" s="3">
        <v>63.2</v>
      </c>
      <c r="G8" s="3">
        <v>36.840000000000003</v>
      </c>
      <c r="H8" s="83">
        <v>24.3</v>
      </c>
      <c r="I8" s="3">
        <v>258</v>
      </c>
      <c r="J8" s="14">
        <f t="shared" si="3"/>
        <v>2.6008230452674899</v>
      </c>
      <c r="K8" s="14">
        <f t="shared" si="1"/>
        <v>10.617283950617283</v>
      </c>
      <c r="L8" s="14">
        <f t="shared" si="0"/>
        <v>0.18516501454343048</v>
      </c>
      <c r="M8" s="528"/>
      <c r="N8" s="14">
        <f t="shared" si="2"/>
        <v>1.7155266015200867</v>
      </c>
      <c r="O8" s="564"/>
      <c r="P8" s="102">
        <v>0.70403300000000002</v>
      </c>
      <c r="Q8" s="3">
        <v>0.70402299999999995</v>
      </c>
      <c r="R8" s="565"/>
      <c r="S8" s="3">
        <v>0.51288100000000003</v>
      </c>
      <c r="T8" s="3">
        <v>4.84</v>
      </c>
      <c r="U8" s="566"/>
      <c r="V8" s="3">
        <v>0.28299400000000002</v>
      </c>
      <c r="W8" s="3">
        <v>8.0500000000000007</v>
      </c>
      <c r="X8" s="568"/>
      <c r="Y8" s="3" t="s">
        <v>55</v>
      </c>
      <c r="Z8" s="563"/>
      <c r="AA8" s="25"/>
    </row>
    <row r="9" spans="1:27" ht="15">
      <c r="A9" s="3" t="s">
        <v>294</v>
      </c>
      <c r="B9" s="531"/>
      <c r="C9" s="531"/>
      <c r="D9" s="531"/>
      <c r="E9" s="564"/>
      <c r="F9" s="3">
        <v>83.7</v>
      </c>
      <c r="G9" s="3">
        <v>59.67</v>
      </c>
      <c r="H9" s="83">
        <v>26.3</v>
      </c>
      <c r="I9" s="3">
        <v>321</v>
      </c>
      <c r="J9" s="14">
        <f t="shared" si="3"/>
        <v>3.1825095057034223</v>
      </c>
      <c r="K9" s="14">
        <f t="shared" si="1"/>
        <v>12.20532319391635</v>
      </c>
      <c r="L9" s="14">
        <f t="shared" si="0"/>
        <v>0.1565950843864834</v>
      </c>
      <c r="M9" s="528"/>
      <c r="N9" s="14">
        <f t="shared" si="2"/>
        <v>1.4027149321266967</v>
      </c>
      <c r="O9" s="564"/>
      <c r="P9" s="102">
        <v>0.70393099999999997</v>
      </c>
      <c r="Q9" s="3">
        <v>0.70391899999999996</v>
      </c>
      <c r="R9" s="565"/>
      <c r="S9" s="3">
        <v>0.51285899999999995</v>
      </c>
      <c r="T9" s="3">
        <v>4.42</v>
      </c>
      <c r="U9" s="566"/>
      <c r="V9" s="3">
        <v>0.28299299999999999</v>
      </c>
      <c r="W9" s="3">
        <v>8.0299999999999994</v>
      </c>
      <c r="X9" s="568"/>
      <c r="Y9" s="3" t="s">
        <v>309</v>
      </c>
      <c r="Z9" s="563"/>
      <c r="AA9" s="25"/>
    </row>
    <row r="10" spans="1:27" ht="15">
      <c r="A10" s="3" t="s">
        <v>295</v>
      </c>
      <c r="B10" s="531"/>
      <c r="C10" s="531"/>
      <c r="D10" s="531"/>
      <c r="E10" s="564"/>
      <c r="F10" s="3">
        <v>79.3</v>
      </c>
      <c r="G10" s="3">
        <v>46.2</v>
      </c>
      <c r="H10" s="83">
        <v>23.2</v>
      </c>
      <c r="I10" s="3">
        <v>267</v>
      </c>
      <c r="J10" s="14">
        <f t="shared" si="3"/>
        <v>3.4181034482758621</v>
      </c>
      <c r="K10" s="14">
        <f t="shared" si="1"/>
        <v>11.508620689655173</v>
      </c>
      <c r="L10" s="14">
        <f t="shared" si="0"/>
        <v>0.23662051159724751</v>
      </c>
      <c r="M10" s="528"/>
      <c r="N10" s="14">
        <f t="shared" si="2"/>
        <v>1.7164502164502162</v>
      </c>
      <c r="O10" s="564"/>
      <c r="P10" s="102">
        <v>0.70412300000000005</v>
      </c>
      <c r="Q10" s="3">
        <v>0.70411100000000004</v>
      </c>
      <c r="R10" s="565"/>
      <c r="S10" s="3">
        <v>0.51287000000000005</v>
      </c>
      <c r="T10" s="3">
        <v>4.63</v>
      </c>
      <c r="U10" s="566"/>
      <c r="V10" s="3">
        <v>0.28301300000000001</v>
      </c>
      <c r="W10" s="3">
        <v>8.7200000000000006</v>
      </c>
      <c r="X10" s="568"/>
      <c r="Y10" s="3" t="s">
        <v>309</v>
      </c>
      <c r="Z10" s="563"/>
      <c r="AA10" s="25"/>
    </row>
    <row r="11" spans="1:27" ht="15">
      <c r="A11" s="3" t="s">
        <v>296</v>
      </c>
      <c r="B11" s="531"/>
      <c r="C11" s="531"/>
      <c r="D11" s="531"/>
      <c r="E11" s="564"/>
      <c r="F11" s="3">
        <v>76.599999999999994</v>
      </c>
      <c r="G11" s="3">
        <v>47.1</v>
      </c>
      <c r="H11" s="83">
        <v>27.4</v>
      </c>
      <c r="I11" s="3">
        <v>309</v>
      </c>
      <c r="J11" s="14">
        <f t="shared" si="3"/>
        <v>2.7956204379562042</v>
      </c>
      <c r="K11" s="14">
        <f t="shared" si="1"/>
        <v>11.277372262773723</v>
      </c>
      <c r="L11" s="14">
        <f t="shared" si="0"/>
        <v>0.16623900693167881</v>
      </c>
      <c r="M11" s="528"/>
      <c r="N11" s="14">
        <f t="shared" si="2"/>
        <v>1.6263269639065816</v>
      </c>
      <c r="O11" s="564"/>
      <c r="P11" s="102">
        <v>0.703955</v>
      </c>
      <c r="Q11" s="3">
        <v>0.70394100000000004</v>
      </c>
      <c r="R11" s="565"/>
      <c r="S11" s="3">
        <v>0.51286399999999999</v>
      </c>
      <c r="T11" s="3">
        <v>4.51</v>
      </c>
      <c r="U11" s="566"/>
      <c r="V11" s="3"/>
      <c r="W11" s="3"/>
      <c r="X11" s="568"/>
      <c r="Y11" s="3" t="s">
        <v>309</v>
      </c>
      <c r="Z11" s="563"/>
      <c r="AA11" s="25"/>
    </row>
    <row r="12" spans="1:27" ht="15">
      <c r="A12" s="3" t="s">
        <v>297</v>
      </c>
      <c r="B12" s="531"/>
      <c r="C12" s="531"/>
      <c r="D12" s="531"/>
      <c r="E12" s="564"/>
      <c r="F12" s="3">
        <v>36.1</v>
      </c>
      <c r="G12" s="3">
        <v>21.63</v>
      </c>
      <c r="H12" s="83">
        <v>21.1</v>
      </c>
      <c r="I12" s="3">
        <v>157</v>
      </c>
      <c r="J12" s="14">
        <f t="shared" si="3"/>
        <v>1.7109004739336493</v>
      </c>
      <c r="K12" s="14">
        <f t="shared" si="1"/>
        <v>7.4407582938388623</v>
      </c>
      <c r="L12" s="14">
        <f t="shared" si="0"/>
        <v>0.29971972815380643</v>
      </c>
      <c r="M12" s="528"/>
      <c r="N12" s="14">
        <f t="shared" si="2"/>
        <v>1.6689782709200187</v>
      </c>
      <c r="O12" s="564"/>
      <c r="P12" s="102">
        <v>0.70430700000000002</v>
      </c>
      <c r="Q12" s="3">
        <v>0.70429200000000003</v>
      </c>
      <c r="R12" s="565"/>
      <c r="S12" s="3">
        <v>0.51283999999999996</v>
      </c>
      <c r="T12" s="3">
        <v>4.03</v>
      </c>
      <c r="U12" s="566"/>
      <c r="V12" s="3">
        <v>0.28297099999999997</v>
      </c>
      <c r="W12" s="3">
        <v>7.21</v>
      </c>
      <c r="X12" s="568"/>
      <c r="Y12" s="3" t="s">
        <v>310</v>
      </c>
      <c r="Z12" s="563"/>
      <c r="AA12" s="25"/>
    </row>
    <row r="13" spans="1:27" ht="15">
      <c r="A13" s="3" t="s">
        <v>298</v>
      </c>
      <c r="B13" s="531"/>
      <c r="C13" s="531"/>
      <c r="D13" s="531"/>
      <c r="E13" s="564"/>
      <c r="F13" s="3">
        <v>39.299999999999997</v>
      </c>
      <c r="G13" s="3">
        <v>25.51</v>
      </c>
      <c r="H13" s="83">
        <v>24.5</v>
      </c>
      <c r="I13" s="3">
        <v>206</v>
      </c>
      <c r="J13" s="14">
        <f t="shared" si="3"/>
        <v>1.6040816326530611</v>
      </c>
      <c r="K13" s="14">
        <f t="shared" si="1"/>
        <v>8.408163265306122</v>
      </c>
      <c r="L13" s="14">
        <f t="shared" si="0"/>
        <v>0.16980028488202237</v>
      </c>
      <c r="M13" s="528"/>
      <c r="N13" s="14">
        <f t="shared" si="2"/>
        <v>1.5405723245785965</v>
      </c>
      <c r="O13" s="564"/>
      <c r="P13" s="102">
        <v>0.70427399999999996</v>
      </c>
      <c r="Q13" s="3">
        <v>0.70426299999999997</v>
      </c>
      <c r="R13" s="565"/>
      <c r="S13" s="3">
        <v>0.51281600000000005</v>
      </c>
      <c r="T13" s="3">
        <v>3.56</v>
      </c>
      <c r="U13" s="566"/>
      <c r="V13" s="3">
        <v>0.28295199999999998</v>
      </c>
      <c r="W13" s="3">
        <v>6.55</v>
      </c>
      <c r="X13" s="568"/>
      <c r="Y13" s="3" t="s">
        <v>310</v>
      </c>
      <c r="Z13" s="563"/>
      <c r="AA13" s="25"/>
    </row>
    <row r="14" spans="1:27" ht="15">
      <c r="A14" s="3" t="s">
        <v>299</v>
      </c>
      <c r="B14" s="531"/>
      <c r="C14" s="531"/>
      <c r="D14" s="531"/>
      <c r="E14" s="564"/>
      <c r="F14" s="3">
        <v>37.6</v>
      </c>
      <c r="G14" s="3">
        <v>23.37</v>
      </c>
      <c r="H14" s="83">
        <v>20.8</v>
      </c>
      <c r="I14" s="3">
        <v>137</v>
      </c>
      <c r="J14" s="14">
        <f t="shared" si="3"/>
        <v>1.8076923076923077</v>
      </c>
      <c r="K14" s="14">
        <f t="shared" si="1"/>
        <v>6.5865384615384617</v>
      </c>
      <c r="L14" s="14">
        <f t="shared" si="0"/>
        <v>0.42530262415310083</v>
      </c>
      <c r="M14" s="528"/>
      <c r="N14" s="14">
        <f t="shared" si="2"/>
        <v>1.6089002995293111</v>
      </c>
      <c r="O14" s="564"/>
      <c r="P14" s="102">
        <v>0.704878</v>
      </c>
      <c r="Q14" s="3">
        <v>0.70486800000000005</v>
      </c>
      <c r="R14" s="565"/>
      <c r="S14" s="3">
        <v>0.51281900000000002</v>
      </c>
      <c r="T14" s="3">
        <v>3.62</v>
      </c>
      <c r="U14" s="566"/>
      <c r="V14" s="3">
        <v>0.28297499999999998</v>
      </c>
      <c r="W14" s="3">
        <v>7.36</v>
      </c>
      <c r="X14" s="568"/>
      <c r="Y14" s="3" t="s">
        <v>310</v>
      </c>
      <c r="Z14" s="563"/>
      <c r="AA14" s="25"/>
    </row>
    <row r="15" spans="1:27" ht="15">
      <c r="A15" s="3" t="s">
        <v>300</v>
      </c>
      <c r="B15" s="531"/>
      <c r="C15" s="531"/>
      <c r="D15" s="531"/>
      <c r="E15" s="564"/>
      <c r="F15" s="3">
        <v>39.6</v>
      </c>
      <c r="G15" s="3">
        <v>26.6</v>
      </c>
      <c r="H15" s="83">
        <v>25.1</v>
      </c>
      <c r="I15" s="3">
        <v>205</v>
      </c>
      <c r="J15" s="14">
        <f t="shared" si="3"/>
        <v>1.5776892430278884</v>
      </c>
      <c r="K15" s="14">
        <f t="shared" si="1"/>
        <v>8.1673306772908365</v>
      </c>
      <c r="L15" s="14">
        <f t="shared" si="0"/>
        <v>0.18682759646101932</v>
      </c>
      <c r="M15" s="528"/>
      <c r="N15" s="14">
        <f t="shared" si="2"/>
        <v>1.4887218045112782</v>
      </c>
      <c r="O15" s="564"/>
      <c r="P15" s="102">
        <v>0.704036</v>
      </c>
      <c r="Q15" s="3">
        <v>0.70402799999999999</v>
      </c>
      <c r="R15" s="565"/>
      <c r="S15" s="3">
        <v>0.51286699999999996</v>
      </c>
      <c r="T15" s="3">
        <v>4.55</v>
      </c>
      <c r="U15" s="566"/>
      <c r="V15" s="3">
        <v>0.282995</v>
      </c>
      <c r="W15" s="3">
        <v>8.08</v>
      </c>
      <c r="X15" s="568"/>
      <c r="Y15" s="3" t="s">
        <v>310</v>
      </c>
      <c r="Z15" s="563"/>
      <c r="AA15" s="25"/>
    </row>
    <row r="16" spans="1:27" ht="15">
      <c r="A16" s="3" t="s">
        <v>301</v>
      </c>
      <c r="B16" s="531"/>
      <c r="C16" s="531"/>
      <c r="D16" s="531"/>
      <c r="E16" s="564"/>
      <c r="F16" s="3">
        <v>28.9</v>
      </c>
      <c r="G16" s="3">
        <v>19.02</v>
      </c>
      <c r="H16" s="83">
        <v>19.5</v>
      </c>
      <c r="I16" s="3">
        <v>145</v>
      </c>
      <c r="J16" s="14">
        <f t="shared" si="3"/>
        <v>1.4820512820512819</v>
      </c>
      <c r="K16" s="14">
        <f t="shared" si="1"/>
        <v>7.4358974358974361</v>
      </c>
      <c r="L16" s="14">
        <f t="shared" si="0"/>
        <v>0.23790312091891286</v>
      </c>
      <c r="M16" s="528"/>
      <c r="N16" s="14">
        <f t="shared" si="2"/>
        <v>1.5194532071503679</v>
      </c>
      <c r="O16" s="564"/>
      <c r="P16" s="102">
        <v>0.70468699999999995</v>
      </c>
      <c r="Q16" s="3">
        <v>0.70467299999999999</v>
      </c>
      <c r="R16" s="565"/>
      <c r="S16" s="3">
        <v>0.51273599999999997</v>
      </c>
      <c r="T16" s="3">
        <v>1.98</v>
      </c>
      <c r="U16" s="566"/>
      <c r="V16" s="3">
        <v>0.28293200000000002</v>
      </c>
      <c r="W16" s="3">
        <v>5.85</v>
      </c>
      <c r="X16" s="568"/>
      <c r="Y16" s="3" t="s">
        <v>310</v>
      </c>
      <c r="Z16" s="563"/>
      <c r="AA16" s="25"/>
    </row>
    <row r="17" spans="1:27" ht="15">
      <c r="A17" s="3" t="s">
        <v>302</v>
      </c>
      <c r="B17" s="531"/>
      <c r="C17" s="531"/>
      <c r="D17" s="531"/>
      <c r="E17" s="564"/>
      <c r="F17" s="3">
        <v>29.4</v>
      </c>
      <c r="G17" s="3">
        <v>19.47</v>
      </c>
      <c r="H17" s="83">
        <v>21.1</v>
      </c>
      <c r="I17" s="3">
        <v>151</v>
      </c>
      <c r="J17" s="14">
        <f t="shared" si="3"/>
        <v>1.3933649289099523</v>
      </c>
      <c r="K17" s="14">
        <f t="shared" si="1"/>
        <v>7.1563981042654028</v>
      </c>
      <c r="L17" s="14">
        <f t="shared" si="0"/>
        <v>0.24305145048314936</v>
      </c>
      <c r="M17" s="528"/>
      <c r="N17" s="14">
        <f t="shared" si="2"/>
        <v>1.5100154083204931</v>
      </c>
      <c r="O17" s="564"/>
      <c r="P17" s="102">
        <v>0.70430300000000001</v>
      </c>
      <c r="Q17" s="3">
        <v>0.704291</v>
      </c>
      <c r="R17" s="565"/>
      <c r="S17" s="3">
        <v>0.51284300000000005</v>
      </c>
      <c r="T17" s="3">
        <v>4.08</v>
      </c>
      <c r="U17" s="566"/>
      <c r="V17" s="3">
        <v>0.28298600000000002</v>
      </c>
      <c r="W17" s="3">
        <v>7.75</v>
      </c>
      <c r="X17" s="568"/>
      <c r="Y17" s="43" t="s">
        <v>311</v>
      </c>
      <c r="Z17" s="563"/>
      <c r="AA17" s="25"/>
    </row>
    <row r="18" spans="1:27" ht="15">
      <c r="A18" s="3" t="s">
        <v>303</v>
      </c>
      <c r="B18" s="531"/>
      <c r="C18" s="531"/>
      <c r="D18" s="531"/>
      <c r="E18" s="564"/>
      <c r="F18" s="3">
        <v>27.5</v>
      </c>
      <c r="G18" s="3">
        <v>18.690000000000001</v>
      </c>
      <c r="H18" s="83">
        <v>20.6</v>
      </c>
      <c r="I18" s="3">
        <v>140</v>
      </c>
      <c r="J18" s="14">
        <f t="shared" si="3"/>
        <v>1.3349514563106795</v>
      </c>
      <c r="K18" s="14">
        <f t="shared" si="1"/>
        <v>6.7961165048543686</v>
      </c>
      <c r="L18" s="14">
        <f t="shared" si="0"/>
        <v>0.26752470806766682</v>
      </c>
      <c r="M18" s="528"/>
      <c r="N18" s="14">
        <f t="shared" si="2"/>
        <v>1.4713750668806849</v>
      </c>
      <c r="O18" s="564"/>
      <c r="P18" s="102">
        <v>0.70479099999999995</v>
      </c>
      <c r="Q18" s="3">
        <v>0.70478099999999999</v>
      </c>
      <c r="R18" s="565"/>
      <c r="S18" s="3">
        <v>0.512845</v>
      </c>
      <c r="T18" s="3">
        <v>4.12</v>
      </c>
      <c r="U18" s="566"/>
      <c r="V18" s="3">
        <v>0.28298200000000001</v>
      </c>
      <c r="W18" s="3">
        <v>7.6</v>
      </c>
      <c r="X18" s="568"/>
      <c r="Y18" s="43" t="s">
        <v>311</v>
      </c>
      <c r="Z18" s="563"/>
      <c r="AA18" s="25"/>
    </row>
    <row r="19" spans="1:27" s="73" customFormat="1" ht="15">
      <c r="A19" s="67" t="s">
        <v>304</v>
      </c>
      <c r="B19" s="532"/>
      <c r="C19" s="532"/>
      <c r="D19" s="532"/>
      <c r="E19" s="556"/>
      <c r="F19" s="67">
        <v>25.9</v>
      </c>
      <c r="G19" s="67">
        <v>18.68</v>
      </c>
      <c r="H19" s="84">
        <v>24.6</v>
      </c>
      <c r="I19" s="67">
        <v>166</v>
      </c>
      <c r="J19" s="69">
        <f t="shared" si="3"/>
        <v>1.0528455284552845</v>
      </c>
      <c r="K19" s="69">
        <f t="shared" si="1"/>
        <v>6.7479674796747959</v>
      </c>
      <c r="L19" s="69">
        <f t="shared" si="0"/>
        <v>0.17035253357945512</v>
      </c>
      <c r="M19" s="529"/>
      <c r="N19" s="69">
        <f t="shared" si="2"/>
        <v>1.3865096359743041</v>
      </c>
      <c r="O19" s="556"/>
      <c r="P19" s="103">
        <v>0.70398400000000005</v>
      </c>
      <c r="Q19" s="67">
        <v>0.70396999999999998</v>
      </c>
      <c r="R19" s="541"/>
      <c r="S19" s="67">
        <v>0.51287000000000005</v>
      </c>
      <c r="T19" s="67">
        <v>4.59</v>
      </c>
      <c r="U19" s="567"/>
      <c r="V19" s="67">
        <v>0.28299800000000003</v>
      </c>
      <c r="W19" s="67">
        <v>8.17</v>
      </c>
      <c r="X19" s="529"/>
      <c r="Y19" s="67" t="s">
        <v>311</v>
      </c>
      <c r="Z19" s="553"/>
      <c r="AA19" s="98"/>
    </row>
    <row r="20" spans="1:27" s="57" customFormat="1" ht="15.5" customHeight="1">
      <c r="A20" s="3" t="s">
        <v>313</v>
      </c>
      <c r="B20" s="108" t="s">
        <v>341</v>
      </c>
      <c r="C20" s="3">
        <v>27</v>
      </c>
      <c r="D20" s="3">
        <v>1</v>
      </c>
      <c r="E20" s="551" t="s">
        <v>340</v>
      </c>
      <c r="F20" s="3">
        <v>52</v>
      </c>
      <c r="G20" s="43">
        <v>42</v>
      </c>
      <c r="H20" s="3">
        <v>26</v>
      </c>
      <c r="I20" s="3">
        <v>241</v>
      </c>
      <c r="J20" s="46">
        <f t="shared" ref="J20:J52" si="4">F20/H20</f>
        <v>2</v>
      </c>
      <c r="K20" s="14">
        <f t="shared" si="1"/>
        <v>9.2692307692307701</v>
      </c>
      <c r="L20" s="46">
        <f t="shared" ref="L20:L52" si="5">1.74+LOG(J20,10)-1.92*LOG(K20,10)</f>
        <v>0.18430610202420428</v>
      </c>
      <c r="M20" s="111"/>
      <c r="N20" s="46">
        <f t="shared" si="2"/>
        <v>1.2380952380952381</v>
      </c>
      <c r="O20" s="89"/>
      <c r="P20" s="109"/>
      <c r="Q20" s="43"/>
      <c r="R20" s="112"/>
      <c r="S20" s="43"/>
      <c r="T20" s="43"/>
      <c r="U20" s="113"/>
      <c r="V20" s="43"/>
      <c r="W20" s="43"/>
      <c r="X20" s="111"/>
      <c r="Y20" s="3" t="s">
        <v>55</v>
      </c>
      <c r="Z20" s="551" t="s">
        <v>370</v>
      </c>
      <c r="AA20" s="110"/>
    </row>
    <row r="21" spans="1:27" s="57" customFormat="1" ht="15">
      <c r="A21" s="3" t="s">
        <v>314</v>
      </c>
      <c r="B21" s="108" t="s">
        <v>341</v>
      </c>
      <c r="C21" s="3">
        <v>25</v>
      </c>
      <c r="D21" s="3">
        <v>0.6</v>
      </c>
      <c r="E21" s="552"/>
      <c r="F21" s="3">
        <v>32.799999999999997</v>
      </c>
      <c r="G21" s="43">
        <v>28.8</v>
      </c>
      <c r="H21" s="3">
        <v>21</v>
      </c>
      <c r="I21" s="3">
        <v>203</v>
      </c>
      <c r="J21" s="46">
        <f t="shared" si="4"/>
        <v>1.5619047619047617</v>
      </c>
      <c r="K21" s="14">
        <f t="shared" si="1"/>
        <v>9.6666666666666661</v>
      </c>
      <c r="L21" s="46">
        <f t="shared" si="5"/>
        <v>4.1923202073516297E-2</v>
      </c>
      <c r="M21" s="111"/>
      <c r="N21" s="46">
        <f t="shared" si="2"/>
        <v>1.1388888888888888</v>
      </c>
      <c r="O21" s="89"/>
      <c r="P21" s="109">
        <v>0.70423500000000006</v>
      </c>
      <c r="Q21" s="43">
        <v>0.704044</v>
      </c>
      <c r="R21" s="112"/>
      <c r="S21" s="43">
        <v>0.51284200000000002</v>
      </c>
      <c r="T21" s="43">
        <v>4.2</v>
      </c>
      <c r="U21" s="113"/>
      <c r="V21" s="43"/>
      <c r="W21" s="43"/>
      <c r="X21" s="111"/>
      <c r="Y21" s="3" t="s">
        <v>338</v>
      </c>
      <c r="Z21" s="552"/>
      <c r="AA21" s="110"/>
    </row>
    <row r="22" spans="1:27" s="57" customFormat="1" ht="15">
      <c r="A22" s="3" t="s">
        <v>315</v>
      </c>
      <c r="B22" s="108" t="s">
        <v>342</v>
      </c>
      <c r="C22" s="3">
        <v>26</v>
      </c>
      <c r="D22" s="3">
        <v>0.7</v>
      </c>
      <c r="E22" s="552"/>
      <c r="F22" s="3">
        <v>80.3</v>
      </c>
      <c r="G22" s="43">
        <v>32.299999999999997</v>
      </c>
      <c r="H22" s="3">
        <v>18</v>
      </c>
      <c r="I22" s="3">
        <v>210</v>
      </c>
      <c r="J22" s="46">
        <f t="shared" si="4"/>
        <v>4.4611111111111112</v>
      </c>
      <c r="K22" s="14">
        <f t="shared" si="1"/>
        <v>11.666666666666666</v>
      </c>
      <c r="L22" s="46">
        <f t="shared" si="5"/>
        <v>0.3409052040845979</v>
      </c>
      <c r="M22" s="111"/>
      <c r="N22" s="46">
        <f t="shared" si="2"/>
        <v>2.4860681114551086</v>
      </c>
      <c r="O22" s="89"/>
      <c r="P22" s="109">
        <v>0.70430599999999999</v>
      </c>
      <c r="Q22" s="43">
        <v>0.70403099999999996</v>
      </c>
      <c r="R22" s="112"/>
      <c r="S22" s="43">
        <v>0.51280000000000003</v>
      </c>
      <c r="T22" s="43">
        <v>3.4</v>
      </c>
      <c r="U22" s="113"/>
      <c r="V22" s="43"/>
      <c r="W22" s="43"/>
      <c r="X22" s="111"/>
      <c r="Y22" s="3" t="s">
        <v>338</v>
      </c>
      <c r="Z22" s="552"/>
      <c r="AA22" s="110"/>
    </row>
    <row r="23" spans="1:27" s="57" customFormat="1" ht="15">
      <c r="A23" s="3" t="s">
        <v>316</v>
      </c>
      <c r="B23" s="108" t="s">
        <v>343</v>
      </c>
      <c r="C23" s="3">
        <v>33.200000000000003</v>
      </c>
      <c r="D23" s="3">
        <v>0.4</v>
      </c>
      <c r="E23" s="552"/>
      <c r="F23" s="3">
        <v>50</v>
      </c>
      <c r="G23" s="43">
        <v>44.8</v>
      </c>
      <c r="H23" s="3">
        <v>23</v>
      </c>
      <c r="I23" s="3">
        <v>210</v>
      </c>
      <c r="J23" s="46">
        <f t="shared" si="4"/>
        <v>2.1739130434782608</v>
      </c>
      <c r="K23" s="14">
        <f t="shared" si="1"/>
        <v>9.1304347826086953</v>
      </c>
      <c r="L23" s="46">
        <f t="shared" si="5"/>
        <v>0.23309856758307967</v>
      </c>
      <c r="M23" s="111"/>
      <c r="N23" s="46">
        <f t="shared" si="2"/>
        <v>1.1160714285714286</v>
      </c>
      <c r="O23" s="89"/>
      <c r="P23" s="109"/>
      <c r="Q23" s="43"/>
      <c r="R23" s="112"/>
      <c r="S23" s="43"/>
      <c r="T23" s="43"/>
      <c r="U23" s="113"/>
      <c r="V23" s="43"/>
      <c r="W23" s="43"/>
      <c r="X23" s="111"/>
      <c r="Y23" s="3" t="s">
        <v>338</v>
      </c>
      <c r="Z23" s="552"/>
      <c r="AA23" s="110"/>
    </row>
    <row r="24" spans="1:27" s="57" customFormat="1" ht="15">
      <c r="A24" s="3" t="s">
        <v>317</v>
      </c>
      <c r="B24" s="108" t="s">
        <v>344</v>
      </c>
      <c r="C24" s="3">
        <v>35.4</v>
      </c>
      <c r="D24" s="3">
        <v>1.5</v>
      </c>
      <c r="E24" s="552"/>
      <c r="F24" s="3" t="s">
        <v>402</v>
      </c>
      <c r="G24" s="43" t="s">
        <v>402</v>
      </c>
      <c r="H24" s="3" t="s">
        <v>402</v>
      </c>
      <c r="I24" s="3" t="s">
        <v>402</v>
      </c>
      <c r="J24" s="46" t="s">
        <v>402</v>
      </c>
      <c r="K24" s="14" t="s">
        <v>402</v>
      </c>
      <c r="L24" s="46" t="s">
        <v>402</v>
      </c>
      <c r="M24" s="111"/>
      <c r="N24" s="46"/>
      <c r="O24" s="89"/>
      <c r="P24" s="109"/>
      <c r="Q24" s="43"/>
      <c r="R24" s="112"/>
      <c r="S24" s="43"/>
      <c r="T24" s="43"/>
      <c r="U24" s="113"/>
      <c r="V24" s="43"/>
      <c r="W24" s="43"/>
      <c r="X24" s="111"/>
      <c r="Y24" s="3" t="s">
        <v>55</v>
      </c>
      <c r="Z24" s="552"/>
      <c r="AA24" s="110"/>
    </row>
    <row r="25" spans="1:27" s="57" customFormat="1" ht="15">
      <c r="A25" s="3" t="s">
        <v>318</v>
      </c>
      <c r="B25" s="108" t="s">
        <v>345</v>
      </c>
      <c r="C25" s="3">
        <v>33</v>
      </c>
      <c r="D25" s="3">
        <v>1</v>
      </c>
      <c r="E25" s="552"/>
      <c r="F25" s="3">
        <v>81.099999999999994</v>
      </c>
      <c r="G25" s="43">
        <v>44.5</v>
      </c>
      <c r="H25" s="3">
        <v>20</v>
      </c>
      <c r="I25" s="3">
        <v>238</v>
      </c>
      <c r="J25" s="46">
        <f t="shared" si="4"/>
        <v>4.0549999999999997</v>
      </c>
      <c r="K25" s="14">
        <f t="shared" si="1"/>
        <v>11.9</v>
      </c>
      <c r="L25" s="46">
        <f t="shared" si="5"/>
        <v>0.28294069267351629</v>
      </c>
      <c r="M25" s="111"/>
      <c r="N25" s="46">
        <f t="shared" si="2"/>
        <v>1.8224719101123594</v>
      </c>
      <c r="O25" s="89"/>
      <c r="P25" s="109">
        <v>0.70443999999999996</v>
      </c>
      <c r="Q25" s="43">
        <v>0.70421400000000001</v>
      </c>
      <c r="R25" s="112"/>
      <c r="S25" s="43">
        <v>0.51280899999999996</v>
      </c>
      <c r="T25" s="43">
        <v>3.6</v>
      </c>
      <c r="U25" s="113"/>
      <c r="V25" s="43"/>
      <c r="W25" s="43"/>
      <c r="X25" s="111"/>
      <c r="Y25" s="3" t="s">
        <v>55</v>
      </c>
      <c r="Z25" s="552"/>
      <c r="AA25" s="110"/>
    </row>
    <row r="26" spans="1:27" s="57" customFormat="1" ht="15">
      <c r="A26" s="3" t="s">
        <v>367</v>
      </c>
      <c r="B26" s="108" t="s">
        <v>369</v>
      </c>
      <c r="C26" s="3">
        <v>31.9</v>
      </c>
      <c r="D26" s="3">
        <v>0.4</v>
      </c>
      <c r="E26" s="552"/>
      <c r="F26" s="3">
        <v>93.6</v>
      </c>
      <c r="G26" s="43">
        <v>73.7</v>
      </c>
      <c r="H26" s="3">
        <v>34</v>
      </c>
      <c r="I26" s="3">
        <v>210</v>
      </c>
      <c r="J26" s="46">
        <f t="shared" si="4"/>
        <v>2.7529411764705882</v>
      </c>
      <c r="K26" s="14">
        <f t="shared" si="1"/>
        <v>6.1764705882352944</v>
      </c>
      <c r="L26" s="46">
        <f t="shared" si="5"/>
        <v>0.66157540652785496</v>
      </c>
      <c r="M26" s="111"/>
      <c r="N26" s="46">
        <f t="shared" si="2"/>
        <v>1.270013568521031</v>
      </c>
      <c r="O26" s="89"/>
      <c r="P26" s="109">
        <v>0.70393499999999998</v>
      </c>
      <c r="Q26" s="43">
        <v>0.70373300000000005</v>
      </c>
      <c r="R26" s="112"/>
      <c r="S26" s="43">
        <v>0.51288500000000004</v>
      </c>
      <c r="T26" s="43">
        <v>5.0999999999999996</v>
      </c>
      <c r="U26" s="113"/>
      <c r="V26" s="43"/>
      <c r="W26" s="43"/>
      <c r="X26" s="111"/>
      <c r="Y26" s="3" t="s">
        <v>278</v>
      </c>
      <c r="Z26" s="552"/>
      <c r="AA26" s="110"/>
    </row>
    <row r="27" spans="1:27" s="57" customFormat="1" ht="15">
      <c r="A27" s="3" t="s">
        <v>368</v>
      </c>
      <c r="B27" s="108" t="s">
        <v>346</v>
      </c>
      <c r="C27" s="3">
        <v>48</v>
      </c>
      <c r="D27" s="3">
        <v>2</v>
      </c>
      <c r="E27" s="552"/>
      <c r="F27" s="3">
        <v>39.700000000000003</v>
      </c>
      <c r="G27" s="43">
        <v>45.7</v>
      </c>
      <c r="H27" s="3">
        <v>25</v>
      </c>
      <c r="I27" s="3">
        <v>236</v>
      </c>
      <c r="J27" s="46">
        <f t="shared" si="4"/>
        <v>1.5880000000000001</v>
      </c>
      <c r="K27" s="14">
        <f t="shared" si="1"/>
        <v>9.44</v>
      </c>
      <c r="L27" s="46">
        <f t="shared" si="5"/>
        <v>6.8904269038785326E-2</v>
      </c>
      <c r="M27" s="111"/>
      <c r="N27" s="46">
        <f t="shared" si="2"/>
        <v>0.86870897155361049</v>
      </c>
      <c r="O27" s="89"/>
      <c r="P27" s="109">
        <v>0.70437499999999997</v>
      </c>
      <c r="Q27" s="43">
        <v>0.70420499999999997</v>
      </c>
      <c r="R27" s="112"/>
      <c r="S27" s="43">
        <v>0.51281500000000002</v>
      </c>
      <c r="T27" s="43">
        <v>3.9</v>
      </c>
      <c r="U27" s="113"/>
      <c r="V27" s="43"/>
      <c r="W27" s="43"/>
      <c r="X27" s="111"/>
      <c r="Y27" s="3" t="s">
        <v>308</v>
      </c>
      <c r="Z27" s="552"/>
      <c r="AA27" s="110"/>
    </row>
    <row r="28" spans="1:27" s="57" customFormat="1" ht="15">
      <c r="A28" s="3" t="s">
        <v>319</v>
      </c>
      <c r="B28" s="108" t="s">
        <v>346</v>
      </c>
      <c r="C28" s="3">
        <v>40.700000000000003</v>
      </c>
      <c r="D28" s="3">
        <v>0.4</v>
      </c>
      <c r="E28" s="552"/>
      <c r="F28" s="3">
        <v>65</v>
      </c>
      <c r="G28" s="43">
        <v>30</v>
      </c>
      <c r="H28" s="3">
        <v>21</v>
      </c>
      <c r="I28" s="3">
        <v>230</v>
      </c>
      <c r="J28" s="46">
        <f t="shared" si="4"/>
        <v>3.0952380952380953</v>
      </c>
      <c r="K28" s="14">
        <f t="shared" si="1"/>
        <v>10.952380952380953</v>
      </c>
      <c r="L28" s="46">
        <f t="shared" si="5"/>
        <v>0.23483766264428318</v>
      </c>
      <c r="M28" s="111"/>
      <c r="N28" s="46">
        <f t="shared" si="2"/>
        <v>2.1666666666666665</v>
      </c>
      <c r="O28" s="89"/>
      <c r="P28" s="109"/>
      <c r="Q28" s="43"/>
      <c r="R28" s="112"/>
      <c r="S28" s="43"/>
      <c r="T28" s="43"/>
      <c r="U28" s="113"/>
      <c r="V28" s="43"/>
      <c r="W28" s="43"/>
      <c r="X28" s="111"/>
      <c r="Y28" s="3" t="s">
        <v>339</v>
      </c>
      <c r="Z28" s="552"/>
      <c r="AA28" s="110"/>
    </row>
    <row r="29" spans="1:27" s="57" customFormat="1" ht="15">
      <c r="A29" s="3" t="s">
        <v>320</v>
      </c>
      <c r="B29" s="108" t="s">
        <v>347</v>
      </c>
      <c r="C29" s="3">
        <v>38</v>
      </c>
      <c r="D29" s="3">
        <v>1</v>
      </c>
      <c r="E29" s="552"/>
      <c r="F29" s="3">
        <v>35.200000000000003</v>
      </c>
      <c r="G29" s="43">
        <v>29.3</v>
      </c>
      <c r="H29" s="3">
        <v>19</v>
      </c>
      <c r="I29" s="3">
        <v>168</v>
      </c>
      <c r="J29" s="46">
        <f t="shared" si="4"/>
        <v>1.8526315789473686</v>
      </c>
      <c r="K29" s="14">
        <f t="shared" si="1"/>
        <v>8.8421052631578956</v>
      </c>
      <c r="L29" s="46">
        <f t="shared" si="5"/>
        <v>0.19040215544107708</v>
      </c>
      <c r="M29" s="111"/>
      <c r="N29" s="46">
        <f t="shared" si="2"/>
        <v>1.2013651877133107</v>
      </c>
      <c r="O29" s="89"/>
      <c r="P29" s="109"/>
      <c r="Q29" s="43"/>
      <c r="R29" s="112"/>
      <c r="S29" s="43"/>
      <c r="T29" s="43"/>
      <c r="U29" s="113"/>
      <c r="V29" s="43"/>
      <c r="W29" s="43"/>
      <c r="X29" s="111"/>
      <c r="Y29" s="3" t="s">
        <v>339</v>
      </c>
      <c r="Z29" s="552"/>
      <c r="AA29" s="110"/>
    </row>
    <row r="30" spans="1:27" s="57" customFormat="1" ht="15">
      <c r="A30" s="3" t="s">
        <v>321</v>
      </c>
      <c r="B30" s="108" t="s">
        <v>348</v>
      </c>
      <c r="C30" s="3">
        <v>90</v>
      </c>
      <c r="D30" s="3">
        <v>2</v>
      </c>
      <c r="E30" s="552"/>
      <c r="F30" s="3">
        <v>39.799999999999997</v>
      </c>
      <c r="G30" s="43">
        <v>84.8</v>
      </c>
      <c r="H30" s="3">
        <v>34</v>
      </c>
      <c r="I30" s="3">
        <v>495</v>
      </c>
      <c r="J30" s="46">
        <f t="shared" si="4"/>
        <v>1.1705882352941175</v>
      </c>
      <c r="K30" s="14">
        <f t="shared" si="1"/>
        <v>14.558823529411764</v>
      </c>
      <c r="L30" s="46">
        <f t="shared" si="5"/>
        <v>-0.42479830619988923</v>
      </c>
      <c r="M30" s="111"/>
      <c r="N30" s="46">
        <f t="shared" si="2"/>
        <v>0.46933962264150941</v>
      </c>
      <c r="O30" s="89"/>
      <c r="P30" s="109">
        <v>0.70501899999999995</v>
      </c>
      <c r="Q30" s="43">
        <v>0.70490600000000003</v>
      </c>
      <c r="R30" s="112"/>
      <c r="S30" s="43">
        <v>0.51247500000000001</v>
      </c>
      <c r="T30" s="43">
        <v>-2.1</v>
      </c>
      <c r="U30" s="113"/>
      <c r="V30" s="43"/>
      <c r="W30" s="43"/>
      <c r="X30" s="111"/>
      <c r="Y30" s="3" t="s">
        <v>339</v>
      </c>
      <c r="Z30" s="552"/>
      <c r="AA30" s="110"/>
    </row>
    <row r="31" spans="1:27" s="57" customFormat="1" ht="15">
      <c r="A31" s="3" t="s">
        <v>322</v>
      </c>
      <c r="B31" s="108" t="s">
        <v>348</v>
      </c>
      <c r="C31" s="3">
        <v>71.5</v>
      </c>
      <c r="D31" s="3">
        <v>2.1</v>
      </c>
      <c r="E31" s="552"/>
      <c r="F31" s="3">
        <v>30.4</v>
      </c>
      <c r="G31" s="43">
        <v>86.2</v>
      </c>
      <c r="H31" s="3">
        <v>34</v>
      </c>
      <c r="I31" s="3">
        <v>422</v>
      </c>
      <c r="J31" s="46">
        <f t="shared" si="4"/>
        <v>0.89411764705882346</v>
      </c>
      <c r="K31" s="14">
        <f t="shared" si="1"/>
        <v>12.411764705882353</v>
      </c>
      <c r="L31" s="46">
        <f t="shared" si="5"/>
        <v>-0.40876571855878541</v>
      </c>
      <c r="M31" s="111"/>
      <c r="N31" s="46">
        <f t="shared" si="2"/>
        <v>0.35266821345707655</v>
      </c>
      <c r="O31" s="89"/>
      <c r="P31" s="109"/>
      <c r="Q31" s="43"/>
      <c r="R31" s="112"/>
      <c r="S31" s="43"/>
      <c r="T31" s="43"/>
      <c r="U31" s="113"/>
      <c r="V31" s="43"/>
      <c r="W31" s="43"/>
      <c r="X31" s="111"/>
      <c r="Y31" s="3" t="s">
        <v>339</v>
      </c>
      <c r="Z31" s="552"/>
      <c r="AA31" s="110"/>
    </row>
    <row r="32" spans="1:27">
      <c r="A32" s="3" t="s">
        <v>349</v>
      </c>
      <c r="B32" s="86" t="s">
        <v>350</v>
      </c>
      <c r="C32" s="3">
        <v>99</v>
      </c>
      <c r="D32" s="3">
        <v>2</v>
      </c>
      <c r="E32" s="552"/>
      <c r="F32" s="3">
        <v>29.7</v>
      </c>
      <c r="G32" s="55">
        <v>66.400000000000006</v>
      </c>
      <c r="H32" s="55">
        <v>29</v>
      </c>
      <c r="I32" s="55">
        <v>353</v>
      </c>
      <c r="J32" s="46">
        <f t="shared" si="4"/>
        <v>1.0241379310344827</v>
      </c>
      <c r="K32" s="14">
        <f t="shared" si="1"/>
        <v>12.172413793103448</v>
      </c>
      <c r="L32" s="46">
        <f t="shared" si="5"/>
        <v>-0.33356482696036749</v>
      </c>
      <c r="N32" s="61">
        <f t="shared" si="2"/>
        <v>0.44728915662650598</v>
      </c>
      <c r="P32" s="3">
        <v>0.70508999999999999</v>
      </c>
      <c r="Q32" s="3">
        <v>0.70507200000000003</v>
      </c>
      <c r="S32" s="1">
        <v>0.51256500000000005</v>
      </c>
      <c r="T32" s="3">
        <v>-0.2</v>
      </c>
      <c r="Y32" s="3" t="s">
        <v>278</v>
      </c>
      <c r="Z32" s="552"/>
    </row>
    <row r="33" spans="1:27" s="57" customFormat="1" ht="15">
      <c r="A33" s="3" t="s">
        <v>323</v>
      </c>
      <c r="B33" s="108" t="s">
        <v>351</v>
      </c>
      <c r="C33" s="3">
        <v>110</v>
      </c>
      <c r="D33" s="3">
        <v>5</v>
      </c>
      <c r="E33" s="552"/>
      <c r="F33" s="3">
        <v>24.5</v>
      </c>
      <c r="G33" s="43">
        <v>94.6</v>
      </c>
      <c r="H33" s="3">
        <v>20</v>
      </c>
      <c r="I33" s="3">
        <v>326</v>
      </c>
      <c r="J33" s="46">
        <f t="shared" si="4"/>
        <v>1.2250000000000001</v>
      </c>
      <c r="K33" s="14">
        <f t="shared" si="1"/>
        <v>16.3</v>
      </c>
      <c r="L33" s="46">
        <f t="shared" si="5"/>
        <v>-0.49926411175504781</v>
      </c>
      <c r="M33" s="111"/>
      <c r="N33" s="46">
        <f t="shared" si="2"/>
        <v>0.25898520084566595</v>
      </c>
      <c r="O33" s="89"/>
      <c r="P33" s="109"/>
      <c r="Q33" s="43"/>
      <c r="R33" s="112"/>
      <c r="S33" s="43"/>
      <c r="T33" s="43"/>
      <c r="U33" s="113"/>
      <c r="V33" s="43"/>
      <c r="W33" s="43"/>
      <c r="X33" s="111"/>
      <c r="Y33" s="3" t="s">
        <v>49</v>
      </c>
      <c r="Z33" s="552"/>
      <c r="AA33" s="110"/>
    </row>
    <row r="34" spans="1:27" s="57" customFormat="1" ht="15">
      <c r="A34" s="3" t="s">
        <v>324</v>
      </c>
      <c r="B34" s="108" t="s">
        <v>351</v>
      </c>
      <c r="C34" s="3">
        <v>104</v>
      </c>
      <c r="D34" s="3">
        <v>3</v>
      </c>
      <c r="E34" s="552"/>
      <c r="F34" s="3">
        <v>14</v>
      </c>
      <c r="G34" s="43" t="s">
        <v>402</v>
      </c>
      <c r="H34" s="3" t="s">
        <v>402</v>
      </c>
      <c r="I34" s="3">
        <v>223</v>
      </c>
      <c r="J34" s="46" t="s">
        <v>402</v>
      </c>
      <c r="K34" s="14" t="s">
        <v>402</v>
      </c>
      <c r="L34" s="46" t="s">
        <v>402</v>
      </c>
      <c r="M34" s="111"/>
      <c r="N34" s="46"/>
      <c r="O34" s="89"/>
      <c r="P34" s="109"/>
      <c r="Q34" s="43"/>
      <c r="R34" s="112"/>
      <c r="S34" s="43"/>
      <c r="T34" s="43"/>
      <c r="U34" s="113"/>
      <c r="V34" s="43"/>
      <c r="W34" s="43"/>
      <c r="X34" s="111"/>
      <c r="Y34" s="3" t="s">
        <v>49</v>
      </c>
      <c r="Z34" s="552"/>
      <c r="AA34" s="110"/>
    </row>
    <row r="35" spans="1:27" s="57" customFormat="1" ht="15">
      <c r="A35" s="3" t="s">
        <v>325</v>
      </c>
      <c r="B35" s="108" t="s">
        <v>352</v>
      </c>
      <c r="C35" s="3">
        <v>109</v>
      </c>
      <c r="D35" s="3">
        <v>6</v>
      </c>
      <c r="E35" s="552"/>
      <c r="F35" s="3">
        <v>38.4</v>
      </c>
      <c r="G35" s="43">
        <v>95.4</v>
      </c>
      <c r="H35" s="3">
        <v>30</v>
      </c>
      <c r="I35" s="3">
        <v>415</v>
      </c>
      <c r="J35" s="46">
        <f t="shared" si="4"/>
        <v>1.28</v>
      </c>
      <c r="K35" s="14">
        <f t="shared" si="1"/>
        <v>13.833333333333334</v>
      </c>
      <c r="L35" s="46">
        <f t="shared" si="5"/>
        <v>-0.34336956697759757</v>
      </c>
      <c r="M35" s="111"/>
      <c r="N35" s="46">
        <f t="shared" si="2"/>
        <v>0.40251572327044022</v>
      </c>
      <c r="O35" s="89"/>
      <c r="P35" s="109"/>
      <c r="Q35" s="43"/>
      <c r="R35" s="112"/>
      <c r="S35" s="43"/>
      <c r="T35" s="43"/>
      <c r="U35" s="113"/>
      <c r="V35" s="43"/>
      <c r="W35" s="43"/>
      <c r="X35" s="111"/>
      <c r="Y35" s="3" t="s">
        <v>49</v>
      </c>
      <c r="Z35" s="552"/>
      <c r="AA35" s="110"/>
    </row>
    <row r="36" spans="1:27" s="57" customFormat="1" ht="15">
      <c r="A36" s="3" t="s">
        <v>326</v>
      </c>
      <c r="B36" s="108" t="s">
        <v>352</v>
      </c>
      <c r="C36" s="3">
        <v>114</v>
      </c>
      <c r="D36" s="3">
        <v>6</v>
      </c>
      <c r="E36" s="552"/>
      <c r="F36" s="3">
        <v>27.6</v>
      </c>
      <c r="G36" s="43">
        <v>85.6</v>
      </c>
      <c r="H36" s="3">
        <v>37</v>
      </c>
      <c r="I36" s="3">
        <v>438</v>
      </c>
      <c r="J36" s="46">
        <f t="shared" si="4"/>
        <v>0.74594594594594599</v>
      </c>
      <c r="K36" s="14">
        <f t="shared" si="1"/>
        <v>11.837837837837839</v>
      </c>
      <c r="L36" s="46">
        <f t="shared" si="5"/>
        <v>-0.44797562396101731</v>
      </c>
      <c r="M36" s="111"/>
      <c r="N36" s="46">
        <f t="shared" si="2"/>
        <v>0.32242990654205611</v>
      </c>
      <c r="O36" s="89"/>
      <c r="P36" s="109">
        <v>0.70513599999999999</v>
      </c>
      <c r="Q36" s="43">
        <v>0.70484999999999998</v>
      </c>
      <c r="R36" s="112"/>
      <c r="S36" s="43">
        <v>0.51252299999999995</v>
      </c>
      <c r="T36" s="43">
        <v>-0.9</v>
      </c>
      <c r="U36" s="113"/>
      <c r="V36" s="43"/>
      <c r="W36" s="43"/>
      <c r="X36" s="111"/>
      <c r="Y36" s="3" t="s">
        <v>49</v>
      </c>
      <c r="Z36" s="552"/>
      <c r="AA36" s="110"/>
    </row>
    <row r="37" spans="1:27" s="57" customFormat="1" ht="15">
      <c r="A37" s="3" t="s">
        <v>327</v>
      </c>
      <c r="B37" s="108" t="s">
        <v>353</v>
      </c>
      <c r="C37" s="3">
        <v>129</v>
      </c>
      <c r="D37" s="3">
        <v>4</v>
      </c>
      <c r="E37" s="552"/>
      <c r="F37" s="3">
        <v>25.1</v>
      </c>
      <c r="G37" s="43">
        <v>67.2</v>
      </c>
      <c r="H37" s="3">
        <v>25</v>
      </c>
      <c r="I37" s="3">
        <v>417</v>
      </c>
      <c r="J37" s="46">
        <f t="shared" si="4"/>
        <v>1.004</v>
      </c>
      <c r="K37" s="14">
        <f t="shared" si="1"/>
        <v>16.68</v>
      </c>
      <c r="L37" s="46">
        <f t="shared" si="5"/>
        <v>-0.6048826960903011</v>
      </c>
      <c r="M37" s="111"/>
      <c r="N37" s="46">
        <f t="shared" si="2"/>
        <v>0.37351190476190477</v>
      </c>
      <c r="O37" s="89"/>
      <c r="P37" s="109"/>
      <c r="Q37" s="43"/>
      <c r="R37" s="112"/>
      <c r="S37" s="43"/>
      <c r="T37" s="43"/>
      <c r="U37" s="113"/>
      <c r="V37" s="43"/>
      <c r="W37" s="43"/>
      <c r="X37" s="111"/>
      <c r="Y37" s="3" t="s">
        <v>49</v>
      </c>
      <c r="Z37" s="552"/>
      <c r="AA37" s="110"/>
    </row>
    <row r="38" spans="1:27" s="57" customFormat="1" ht="15">
      <c r="A38" s="3" t="s">
        <v>328</v>
      </c>
      <c r="B38" s="108" t="s">
        <v>354</v>
      </c>
      <c r="C38" s="3">
        <v>133.4</v>
      </c>
      <c r="D38" s="3">
        <v>4</v>
      </c>
      <c r="E38" s="552"/>
      <c r="F38" s="3">
        <v>9</v>
      </c>
      <c r="G38" s="43">
        <v>175</v>
      </c>
      <c r="H38" s="3">
        <v>22</v>
      </c>
      <c r="I38" s="3">
        <v>340</v>
      </c>
      <c r="J38" s="46">
        <f t="shared" si="4"/>
        <v>0.40909090909090912</v>
      </c>
      <c r="K38" s="14">
        <f t="shared" si="1"/>
        <v>15.454545454545455</v>
      </c>
      <c r="L38" s="46">
        <f t="shared" si="5"/>
        <v>-0.93116814492537481</v>
      </c>
      <c r="M38" s="111"/>
      <c r="N38" s="46">
        <f t="shared" si="2"/>
        <v>5.1428571428571428E-2</v>
      </c>
      <c r="O38" s="89"/>
      <c r="P38" s="109"/>
      <c r="Q38" s="43"/>
      <c r="R38" s="112"/>
      <c r="S38" s="43"/>
      <c r="T38" s="43"/>
      <c r="U38" s="113"/>
      <c r="V38" s="43"/>
      <c r="W38" s="43"/>
      <c r="X38" s="111"/>
      <c r="Y38" s="3" t="s">
        <v>49</v>
      </c>
      <c r="Z38" s="552"/>
      <c r="AA38" s="110"/>
    </row>
    <row r="39" spans="1:27" s="57" customFormat="1" ht="15">
      <c r="A39" s="3" t="s">
        <v>329</v>
      </c>
      <c r="B39" s="108" t="s">
        <v>354</v>
      </c>
      <c r="C39" s="3">
        <v>115.3</v>
      </c>
      <c r="D39" s="3">
        <v>3.4</v>
      </c>
      <c r="E39" s="552"/>
      <c r="F39" s="3">
        <v>31.5</v>
      </c>
      <c r="G39" s="43">
        <v>109.1</v>
      </c>
      <c r="H39" s="3">
        <v>16</v>
      </c>
      <c r="I39" s="3">
        <v>311</v>
      </c>
      <c r="J39" s="46">
        <f t="shared" si="4"/>
        <v>1.96875</v>
      </c>
      <c r="K39" s="14">
        <f t="shared" si="1"/>
        <v>19.4375</v>
      </c>
      <c r="L39" s="46">
        <f t="shared" si="5"/>
        <v>-0.43999900909847645</v>
      </c>
      <c r="M39" s="111"/>
      <c r="N39" s="46">
        <f t="shared" si="2"/>
        <v>0.28872593950504127</v>
      </c>
      <c r="O39" s="89"/>
      <c r="P39" s="109">
        <v>0.70522099999999999</v>
      </c>
      <c r="Q39" s="43">
        <v>0.70510700000000004</v>
      </c>
      <c r="R39" s="112"/>
      <c r="S39" s="43">
        <v>0.51246700000000001</v>
      </c>
      <c r="T39" s="43">
        <v>-1.7</v>
      </c>
      <c r="U39" s="113"/>
      <c r="V39" s="43"/>
      <c r="W39" s="43"/>
      <c r="X39" s="111"/>
      <c r="Y39" s="3" t="s">
        <v>49</v>
      </c>
      <c r="Z39" s="552"/>
      <c r="AA39" s="110"/>
    </row>
    <row r="40" spans="1:27" s="57" customFormat="1" ht="15">
      <c r="A40" s="3" t="s">
        <v>330</v>
      </c>
      <c r="B40" s="108" t="s">
        <v>354</v>
      </c>
      <c r="C40" s="3">
        <v>123.4</v>
      </c>
      <c r="D40" s="3">
        <v>3.7</v>
      </c>
      <c r="E40" s="552"/>
      <c r="F40" s="3">
        <v>27.7</v>
      </c>
      <c r="G40" s="43">
        <v>156.69999999999999</v>
      </c>
      <c r="H40" s="3">
        <v>18</v>
      </c>
      <c r="I40" s="3">
        <v>370</v>
      </c>
      <c r="J40" s="46">
        <f t="shared" si="4"/>
        <v>1.5388888888888888</v>
      </c>
      <c r="K40" s="14">
        <f t="shared" si="1"/>
        <v>20.555555555555557</v>
      </c>
      <c r="L40" s="46">
        <f t="shared" si="5"/>
        <v>-0.59361683644914054</v>
      </c>
      <c r="M40" s="111"/>
      <c r="N40" s="46">
        <f t="shared" si="2"/>
        <v>0.17677089980855137</v>
      </c>
      <c r="O40" s="89"/>
      <c r="P40" s="109">
        <v>0.70538299999999998</v>
      </c>
      <c r="Q40" s="43">
        <v>0.70520799999999995</v>
      </c>
      <c r="R40" s="112"/>
      <c r="S40" s="43">
        <v>0.512463</v>
      </c>
      <c r="T40" s="43">
        <v>-1.8</v>
      </c>
      <c r="U40" s="113"/>
      <c r="V40" s="43"/>
      <c r="W40" s="43"/>
      <c r="X40" s="111"/>
      <c r="Y40" s="3" t="s">
        <v>49</v>
      </c>
      <c r="Z40" s="552"/>
      <c r="AA40" s="110"/>
    </row>
    <row r="41" spans="1:27" s="57" customFormat="1" ht="15">
      <c r="A41" s="3" t="s">
        <v>331</v>
      </c>
      <c r="B41" s="108" t="s">
        <v>355</v>
      </c>
      <c r="C41" s="3">
        <v>127.2</v>
      </c>
      <c r="D41" s="3">
        <v>3.8</v>
      </c>
      <c r="E41" s="552"/>
      <c r="F41" s="3">
        <v>20</v>
      </c>
      <c r="G41" s="43">
        <v>163.9</v>
      </c>
      <c r="H41" s="3">
        <v>18</v>
      </c>
      <c r="I41" s="3">
        <v>653</v>
      </c>
      <c r="J41" s="46">
        <f t="shared" si="4"/>
        <v>1.1111111111111112</v>
      </c>
      <c r="K41" s="14">
        <f t="shared" si="1"/>
        <v>36.277777777777779</v>
      </c>
      <c r="L41" s="46">
        <f t="shared" si="5"/>
        <v>-1.2087526076891189</v>
      </c>
      <c r="M41" s="111"/>
      <c r="N41" s="46">
        <f t="shared" si="2"/>
        <v>0.12202562538133008</v>
      </c>
      <c r="O41" s="89"/>
      <c r="P41" s="109"/>
      <c r="Q41" s="43"/>
      <c r="R41" s="112"/>
      <c r="S41" s="43"/>
      <c r="T41" s="43"/>
      <c r="U41" s="113"/>
      <c r="V41" s="43"/>
      <c r="W41" s="43"/>
      <c r="X41" s="111"/>
      <c r="Y41" s="3" t="s">
        <v>49</v>
      </c>
      <c r="Z41" s="552"/>
      <c r="AA41" s="110"/>
    </row>
    <row r="42" spans="1:27" s="57" customFormat="1" ht="15">
      <c r="A42" s="3" t="s">
        <v>363</v>
      </c>
      <c r="B42" s="108" t="s">
        <v>356</v>
      </c>
      <c r="C42" s="3">
        <v>118.8</v>
      </c>
      <c r="D42" s="3">
        <v>3.5</v>
      </c>
      <c r="E42" s="552"/>
      <c r="F42" s="3">
        <v>41.4</v>
      </c>
      <c r="G42" s="43">
        <v>86.4</v>
      </c>
      <c r="H42" s="3">
        <v>28</v>
      </c>
      <c r="I42" s="3">
        <v>457</v>
      </c>
      <c r="J42" s="46">
        <f t="shared" si="4"/>
        <v>1.4785714285714284</v>
      </c>
      <c r="K42" s="14">
        <f t="shared" si="1"/>
        <v>16.321428571428573</v>
      </c>
      <c r="L42" s="46">
        <f t="shared" si="5"/>
        <v>-0.41865337417837156</v>
      </c>
      <c r="M42" s="111"/>
      <c r="N42" s="46">
        <f t="shared" si="2"/>
        <v>0.47916666666666663</v>
      </c>
      <c r="O42" s="89"/>
      <c r="P42" s="109"/>
      <c r="Q42" s="43"/>
      <c r="R42" s="112"/>
      <c r="S42" s="43"/>
      <c r="T42" s="43"/>
      <c r="U42" s="113"/>
      <c r="V42" s="43"/>
      <c r="W42" s="43"/>
      <c r="X42" s="111"/>
      <c r="Y42" s="3" t="s">
        <v>49</v>
      </c>
      <c r="Z42" s="552"/>
      <c r="AA42" s="110"/>
    </row>
    <row r="43" spans="1:27" s="57" customFormat="1" ht="15">
      <c r="A43" s="3" t="s">
        <v>364</v>
      </c>
      <c r="B43" s="108" t="s">
        <v>356</v>
      </c>
      <c r="C43" s="3">
        <v>122.3</v>
      </c>
      <c r="D43" s="3">
        <v>3.6</v>
      </c>
      <c r="E43" s="552"/>
      <c r="F43" s="3">
        <v>24</v>
      </c>
      <c r="G43" s="43">
        <v>88.3</v>
      </c>
      <c r="H43" s="3">
        <v>36</v>
      </c>
      <c r="I43" s="3">
        <v>468</v>
      </c>
      <c r="J43" s="46">
        <f t="shared" si="4"/>
        <v>0.66666666666666663</v>
      </c>
      <c r="K43" s="14">
        <f t="shared" si="1"/>
        <v>13</v>
      </c>
      <c r="L43" s="46">
        <f t="shared" si="5"/>
        <v>-0.57486249548480739</v>
      </c>
      <c r="M43" s="111"/>
      <c r="N43" s="46">
        <f t="shared" si="2"/>
        <v>0.27180067950169878</v>
      </c>
      <c r="O43" s="89"/>
      <c r="P43" s="109">
        <v>0.704959</v>
      </c>
      <c r="Q43" s="43">
        <v>0.70475699999999997</v>
      </c>
      <c r="R43" s="112"/>
      <c r="S43" s="43">
        <v>0.51253300000000002</v>
      </c>
      <c r="T43" s="43">
        <v>-0.6</v>
      </c>
      <c r="U43" s="113"/>
      <c r="V43" s="43"/>
      <c r="W43" s="43"/>
      <c r="X43" s="111"/>
      <c r="Y43" s="3" t="s">
        <v>49</v>
      </c>
      <c r="Z43" s="552"/>
      <c r="AA43" s="110"/>
    </row>
    <row r="44" spans="1:27" s="57" customFormat="1" ht="15">
      <c r="A44" s="3" t="s">
        <v>365</v>
      </c>
      <c r="B44" s="108" t="s">
        <v>356</v>
      </c>
      <c r="C44" s="3">
        <v>120</v>
      </c>
      <c r="D44" s="3"/>
      <c r="E44" s="552"/>
      <c r="F44" s="3">
        <v>27.2</v>
      </c>
      <c r="G44" s="43">
        <v>94.3</v>
      </c>
      <c r="H44" s="3">
        <v>29</v>
      </c>
      <c r="I44" s="3">
        <v>317</v>
      </c>
      <c r="J44" s="46">
        <f t="shared" si="4"/>
        <v>0.93793103448275861</v>
      </c>
      <c r="K44" s="14">
        <f t="shared" si="1"/>
        <v>10.931034482758621</v>
      </c>
      <c r="L44" s="46">
        <f t="shared" si="5"/>
        <v>-0.2820587213568444</v>
      </c>
      <c r="M44" s="111"/>
      <c r="N44" s="46">
        <f t="shared" si="2"/>
        <v>0.28844114528101805</v>
      </c>
      <c r="O44" s="89"/>
      <c r="P44" s="109">
        <v>0.70541100000000001</v>
      </c>
      <c r="Q44" s="43">
        <v>0.70524500000000001</v>
      </c>
      <c r="R44" s="112"/>
      <c r="S44" s="43">
        <v>0.51245700000000005</v>
      </c>
      <c r="T44" s="43">
        <v>-2</v>
      </c>
      <c r="U44" s="113"/>
      <c r="V44" s="43"/>
      <c r="W44" s="43"/>
      <c r="X44" s="111"/>
      <c r="Y44" s="3" t="s">
        <v>49</v>
      </c>
      <c r="Z44" s="552"/>
      <c r="AA44" s="110"/>
    </row>
    <row r="45" spans="1:27" s="57" customFormat="1" ht="15">
      <c r="A45" s="3" t="s">
        <v>366</v>
      </c>
      <c r="B45" s="108" t="s">
        <v>356</v>
      </c>
      <c r="C45" s="3">
        <v>135</v>
      </c>
      <c r="D45" s="3"/>
      <c r="E45" s="552"/>
      <c r="F45" s="3">
        <v>22.7</v>
      </c>
      <c r="G45" s="43">
        <v>86.8</v>
      </c>
      <c r="H45" s="3">
        <v>28</v>
      </c>
      <c r="I45" s="3">
        <v>409</v>
      </c>
      <c r="J45" s="46">
        <f t="shared" si="4"/>
        <v>0.81071428571428572</v>
      </c>
      <c r="K45" s="14">
        <f t="shared" si="1"/>
        <v>14.607142857142858</v>
      </c>
      <c r="L45" s="46">
        <f t="shared" si="5"/>
        <v>-0.58709750534613137</v>
      </c>
      <c r="M45" s="111"/>
      <c r="N45" s="46">
        <f t="shared" si="2"/>
        <v>0.26152073732718895</v>
      </c>
      <c r="O45" s="89"/>
      <c r="P45" s="109">
        <v>0.70501400000000003</v>
      </c>
      <c r="Q45" s="43">
        <v>0.70483700000000005</v>
      </c>
      <c r="R45" s="112"/>
      <c r="S45" s="43">
        <v>0.51254900000000003</v>
      </c>
      <c r="T45" s="43">
        <v>-0.1</v>
      </c>
      <c r="U45" s="113"/>
      <c r="V45" s="43"/>
      <c r="W45" s="43"/>
      <c r="X45" s="111"/>
      <c r="Y45" s="3" t="s">
        <v>339</v>
      </c>
      <c r="Z45" s="552"/>
      <c r="AA45" s="110"/>
    </row>
    <row r="46" spans="1:27" s="57" customFormat="1" ht="15">
      <c r="A46" s="3" t="s">
        <v>332</v>
      </c>
      <c r="B46" s="108" t="s">
        <v>357</v>
      </c>
      <c r="C46" s="3">
        <v>133</v>
      </c>
      <c r="D46" s="3">
        <v>5</v>
      </c>
      <c r="E46" s="552"/>
      <c r="F46" s="3">
        <v>29.3</v>
      </c>
      <c r="G46" s="43">
        <v>82.9</v>
      </c>
      <c r="H46" s="3">
        <v>17</v>
      </c>
      <c r="I46" s="3">
        <v>361</v>
      </c>
      <c r="J46" s="46">
        <f t="shared" si="4"/>
        <v>1.723529411764706</v>
      </c>
      <c r="K46" s="14">
        <f t="shared" si="1"/>
        <v>21.235294117647058</v>
      </c>
      <c r="L46" s="46">
        <f t="shared" si="5"/>
        <v>-0.57153319963674165</v>
      </c>
      <c r="M46" s="111"/>
      <c r="N46" s="46">
        <f t="shared" si="2"/>
        <v>0.35343787696019296</v>
      </c>
      <c r="O46" s="89"/>
      <c r="P46" s="109">
        <v>0.70555299999999999</v>
      </c>
      <c r="Q46" s="43">
        <v>0.70527899999999999</v>
      </c>
      <c r="R46" s="112"/>
      <c r="S46" s="43">
        <v>0.51252200000000003</v>
      </c>
      <c r="T46" s="43">
        <v>-0.7</v>
      </c>
      <c r="U46" s="113"/>
      <c r="V46" s="43"/>
      <c r="W46" s="43"/>
      <c r="X46" s="111"/>
      <c r="Y46" s="3" t="s">
        <v>339</v>
      </c>
      <c r="Z46" s="552"/>
      <c r="AA46" s="110"/>
    </row>
    <row r="47" spans="1:27" s="57" customFormat="1" ht="15">
      <c r="A47" s="3" t="s">
        <v>333</v>
      </c>
      <c r="B47" s="108" t="s">
        <v>357</v>
      </c>
      <c r="C47" s="3">
        <v>143</v>
      </c>
      <c r="D47" s="3">
        <v>6</v>
      </c>
      <c r="E47" s="552"/>
      <c r="F47" s="3">
        <v>11.6</v>
      </c>
      <c r="G47" s="43">
        <v>63.8</v>
      </c>
      <c r="H47" s="3">
        <v>18</v>
      </c>
      <c r="I47" s="3">
        <v>293</v>
      </c>
      <c r="J47" s="46">
        <f t="shared" si="4"/>
        <v>0.64444444444444438</v>
      </c>
      <c r="K47" s="14">
        <f t="shared" si="1"/>
        <v>16.277777777777779</v>
      </c>
      <c r="L47" s="46">
        <f t="shared" si="5"/>
        <v>-0.77707713715793014</v>
      </c>
      <c r="M47" s="111"/>
      <c r="N47" s="46">
        <f t="shared" si="2"/>
        <v>0.18181818181818182</v>
      </c>
      <c r="O47" s="89"/>
      <c r="P47" s="109"/>
      <c r="Q47" s="43"/>
      <c r="R47" s="112"/>
      <c r="S47" s="43"/>
      <c r="T47" s="43"/>
      <c r="U47" s="113"/>
      <c r="V47" s="43"/>
      <c r="W47" s="43"/>
      <c r="X47" s="111"/>
      <c r="Y47" s="3" t="s">
        <v>339</v>
      </c>
      <c r="Z47" s="552"/>
      <c r="AA47" s="110"/>
    </row>
    <row r="48" spans="1:27" s="57" customFormat="1" ht="15">
      <c r="A48" s="3" t="s">
        <v>334</v>
      </c>
      <c r="B48" s="108" t="s">
        <v>358</v>
      </c>
      <c r="C48" s="3">
        <v>134</v>
      </c>
      <c r="D48" s="3">
        <v>5</v>
      </c>
      <c r="E48" s="552"/>
      <c r="F48" s="3">
        <v>24.1</v>
      </c>
      <c r="G48" s="43">
        <v>112.1</v>
      </c>
      <c r="H48" s="3">
        <v>20</v>
      </c>
      <c r="I48" s="3">
        <v>373</v>
      </c>
      <c r="J48" s="46">
        <f>F48/H48</f>
        <v>1.2050000000000001</v>
      </c>
      <c r="K48" s="14">
        <f t="shared" si="1"/>
        <v>18.649999999999999</v>
      </c>
      <c r="L48" s="46">
        <f t="shared" si="5"/>
        <v>-0.61871631848694886</v>
      </c>
      <c r="M48" s="111"/>
      <c r="N48" s="46">
        <f t="shared" si="2"/>
        <v>0.21498661909009814</v>
      </c>
      <c r="O48" s="89"/>
      <c r="P48" s="109"/>
      <c r="Q48" s="43"/>
      <c r="R48" s="112"/>
      <c r="S48" s="43"/>
      <c r="T48" s="43"/>
      <c r="U48" s="113"/>
      <c r="V48" s="43"/>
      <c r="W48" s="43"/>
      <c r="X48" s="111"/>
      <c r="Y48" s="3" t="s">
        <v>339</v>
      </c>
      <c r="Z48" s="552"/>
      <c r="AA48" s="110"/>
    </row>
    <row r="49" spans="1:27" s="57" customFormat="1" ht="15">
      <c r="A49" s="3" t="s">
        <v>359</v>
      </c>
      <c r="B49" s="108" t="s">
        <v>360</v>
      </c>
      <c r="C49" s="3">
        <v>147</v>
      </c>
      <c r="D49" s="3">
        <v>2.5</v>
      </c>
      <c r="E49" s="552"/>
      <c r="F49" s="3">
        <v>19.3</v>
      </c>
      <c r="G49" s="43">
        <v>71.099999999999994</v>
      </c>
      <c r="H49" s="3">
        <v>27</v>
      </c>
      <c r="I49" s="3">
        <v>433</v>
      </c>
      <c r="J49" s="46">
        <f t="shared" si="4"/>
        <v>0.71481481481481479</v>
      </c>
      <c r="K49" s="14">
        <f t="shared" si="1"/>
        <v>16.037037037037038</v>
      </c>
      <c r="L49" s="46">
        <f t="shared" si="5"/>
        <v>-0.71964478896441952</v>
      </c>
      <c r="M49" s="111"/>
      <c r="N49" s="46">
        <f t="shared" si="2"/>
        <v>0.27144866385372718</v>
      </c>
      <c r="O49" s="89"/>
      <c r="P49" s="109"/>
      <c r="Q49" s="43"/>
      <c r="R49" s="112"/>
      <c r="S49" s="43"/>
      <c r="T49" s="43"/>
      <c r="U49" s="113"/>
      <c r="V49" s="43"/>
      <c r="W49" s="43"/>
      <c r="X49" s="111"/>
      <c r="Y49" s="3" t="s">
        <v>49</v>
      </c>
      <c r="Z49" s="552"/>
      <c r="AA49" s="110"/>
    </row>
    <row r="50" spans="1:27" s="57" customFormat="1" ht="15">
      <c r="A50" s="3" t="s">
        <v>335</v>
      </c>
      <c r="B50" s="108" t="s">
        <v>361</v>
      </c>
      <c r="C50" s="3">
        <v>154.5</v>
      </c>
      <c r="D50" s="3">
        <v>3.7</v>
      </c>
      <c r="E50" s="552"/>
      <c r="F50" s="3">
        <v>5.7</v>
      </c>
      <c r="G50" s="43">
        <v>22.1</v>
      </c>
      <c r="H50" s="3">
        <v>15</v>
      </c>
      <c r="I50" s="3">
        <v>127</v>
      </c>
      <c r="J50" s="46">
        <f t="shared" si="4"/>
        <v>0.38</v>
      </c>
      <c r="K50" s="14">
        <f t="shared" si="1"/>
        <v>8.4666666666666668</v>
      </c>
      <c r="L50" s="46">
        <f t="shared" si="5"/>
        <v>-0.46142433023171847</v>
      </c>
      <c r="M50" s="111"/>
      <c r="N50" s="46">
        <f t="shared" si="2"/>
        <v>0.25791855203619907</v>
      </c>
      <c r="O50" s="89"/>
      <c r="P50" s="109">
        <v>0.70582</v>
      </c>
      <c r="Q50" s="43">
        <v>0.70580900000000002</v>
      </c>
      <c r="R50" s="112"/>
      <c r="S50" s="43">
        <v>0.51234999999999997</v>
      </c>
      <c r="T50" s="43">
        <v>-4.0999999999999996</v>
      </c>
      <c r="U50" s="113"/>
      <c r="V50" s="43"/>
      <c r="W50" s="43"/>
      <c r="X50" s="111"/>
      <c r="Y50" s="3" t="s">
        <v>49</v>
      </c>
      <c r="Z50" s="552"/>
      <c r="AA50" s="110"/>
    </row>
    <row r="51" spans="1:27" s="57" customFormat="1" ht="15">
      <c r="A51" s="3" t="s">
        <v>336</v>
      </c>
      <c r="B51" s="108" t="s">
        <v>362</v>
      </c>
      <c r="C51" s="3">
        <v>150</v>
      </c>
      <c r="D51" s="3">
        <v>3</v>
      </c>
      <c r="E51" s="552"/>
      <c r="F51" s="3">
        <v>11</v>
      </c>
      <c r="G51" s="43">
        <v>72.099999999999994</v>
      </c>
      <c r="H51" s="43">
        <v>13</v>
      </c>
      <c r="I51" s="3">
        <v>307</v>
      </c>
      <c r="J51" s="46">
        <f t="shared" si="4"/>
        <v>0.84615384615384615</v>
      </c>
      <c r="K51" s="14">
        <f t="shared" si="1"/>
        <v>23.615384615384617</v>
      </c>
      <c r="L51" s="46">
        <f>1.74+LOG(J51,10)-1.92*LOG(K51,10)</f>
        <v>-0.96908511163568312</v>
      </c>
      <c r="M51" s="111"/>
      <c r="N51" s="46">
        <f t="shared" si="2"/>
        <v>0.15256588072122054</v>
      </c>
      <c r="O51" s="89"/>
      <c r="P51" s="109"/>
      <c r="Q51" s="43"/>
      <c r="R51" s="112"/>
      <c r="S51" s="43"/>
      <c r="T51" s="43"/>
      <c r="U51" s="113"/>
      <c r="V51" s="43"/>
      <c r="W51" s="43"/>
      <c r="X51" s="111"/>
      <c r="Y51" s="3" t="s">
        <v>57</v>
      </c>
      <c r="Z51" s="552"/>
      <c r="AA51" s="110"/>
    </row>
    <row r="52" spans="1:27" s="73" customFormat="1" ht="15">
      <c r="A52" s="67" t="s">
        <v>337</v>
      </c>
      <c r="B52" s="84" t="s">
        <v>362</v>
      </c>
      <c r="C52" s="67">
        <v>158</v>
      </c>
      <c r="D52" s="67">
        <v>4</v>
      </c>
      <c r="E52" s="553"/>
      <c r="F52" s="67">
        <v>18.7</v>
      </c>
      <c r="G52" s="67">
        <v>66.900000000000006</v>
      </c>
      <c r="H52" s="67">
        <v>12</v>
      </c>
      <c r="I52" s="67">
        <v>351</v>
      </c>
      <c r="J52" s="69">
        <f t="shared" si="4"/>
        <v>1.5583333333333333</v>
      </c>
      <c r="K52" s="69">
        <f t="shared" si="1"/>
        <v>29.25</v>
      </c>
      <c r="L52" s="69">
        <f t="shared" si="5"/>
        <v>-0.88230131071406825</v>
      </c>
      <c r="M52" s="106"/>
      <c r="N52" s="69">
        <f t="shared" si="2"/>
        <v>0.27952167414050821</v>
      </c>
      <c r="O52" s="90"/>
      <c r="P52" s="103"/>
      <c r="Q52" s="67"/>
      <c r="R52" s="85"/>
      <c r="S52" s="67"/>
      <c r="T52" s="67"/>
      <c r="U52" s="107"/>
      <c r="V52" s="67"/>
      <c r="W52" s="67"/>
      <c r="X52" s="106"/>
      <c r="Y52" s="67" t="s">
        <v>57</v>
      </c>
      <c r="Z52" s="553"/>
      <c r="AA52" s="98"/>
    </row>
    <row r="53" spans="1:27" s="57" customFormat="1" ht="15">
      <c r="A53" s="43" t="s">
        <v>371</v>
      </c>
      <c r="B53" s="530" t="s">
        <v>401</v>
      </c>
      <c r="C53" s="43">
        <v>50.6</v>
      </c>
      <c r="D53" s="537"/>
      <c r="E53" s="551" t="s">
        <v>87</v>
      </c>
      <c r="F53" s="43" t="s">
        <v>402</v>
      </c>
      <c r="G53" s="43">
        <v>41</v>
      </c>
      <c r="H53" s="43" t="s">
        <v>402</v>
      </c>
      <c r="I53" s="43" t="s">
        <v>402</v>
      </c>
      <c r="J53" s="46" t="s">
        <v>402</v>
      </c>
      <c r="K53" s="46" t="s">
        <v>402</v>
      </c>
      <c r="L53" s="46" t="s">
        <v>402</v>
      </c>
      <c r="M53" s="111"/>
      <c r="N53" s="46" t="s">
        <v>402</v>
      </c>
      <c r="O53" s="89"/>
      <c r="P53" s="109">
        <v>0.70471899999999998</v>
      </c>
      <c r="Q53" s="117">
        <v>0.70465111871085018</v>
      </c>
      <c r="R53" s="112"/>
      <c r="S53" s="43">
        <v>0.51267399999999996</v>
      </c>
      <c r="T53" s="43">
        <v>1.1000000000000001</v>
      </c>
      <c r="U53" s="113"/>
      <c r="V53" s="43"/>
      <c r="W53" s="43"/>
      <c r="X53" s="111"/>
      <c r="Y53" s="43" t="s">
        <v>403</v>
      </c>
      <c r="Z53" s="551" t="s">
        <v>409</v>
      </c>
      <c r="AA53" s="110"/>
    </row>
    <row r="54" spans="1:27" s="57" customFormat="1" ht="15">
      <c r="A54" s="43" t="s">
        <v>372</v>
      </c>
      <c r="B54" s="531"/>
      <c r="C54" s="43">
        <v>53.3</v>
      </c>
      <c r="D54" s="538"/>
      <c r="E54" s="552"/>
      <c r="F54" s="43">
        <v>127</v>
      </c>
      <c r="G54" s="43">
        <v>115</v>
      </c>
      <c r="H54" s="43">
        <v>34</v>
      </c>
      <c r="I54" s="43">
        <v>396</v>
      </c>
      <c r="J54" s="46">
        <f t="shared" ref="J54:J82" si="6">F54/H54</f>
        <v>3.7352941176470589</v>
      </c>
      <c r="K54" s="46">
        <f t="shared" ref="K54:K82" si="7">I54/H54</f>
        <v>11.647058823529411</v>
      </c>
      <c r="L54" s="46">
        <f t="shared" ref="L54:L82" si="8">1.74+LOG(J54,10)-1.92*LOG(K54,10)</f>
        <v>0.26518956765784818</v>
      </c>
      <c r="M54" s="111"/>
      <c r="N54" s="46">
        <f t="shared" si="2"/>
        <v>1.1043478260869566</v>
      </c>
      <c r="O54" s="89"/>
      <c r="P54" s="109"/>
      <c r="Q54" s="116"/>
      <c r="R54" s="112"/>
      <c r="S54" s="43"/>
      <c r="T54" s="43"/>
      <c r="U54" s="113"/>
      <c r="V54" s="43"/>
      <c r="W54" s="43"/>
      <c r="X54" s="111"/>
      <c r="Y54" s="43" t="s">
        <v>310</v>
      </c>
      <c r="Z54" s="552"/>
      <c r="AA54" s="110"/>
    </row>
    <row r="55" spans="1:27" s="57" customFormat="1" ht="15">
      <c r="A55" s="43" t="s">
        <v>373</v>
      </c>
      <c r="B55" s="531"/>
      <c r="C55" s="43">
        <v>70.8</v>
      </c>
      <c r="D55" s="538"/>
      <c r="E55" s="552"/>
      <c r="F55" s="43">
        <v>101</v>
      </c>
      <c r="G55" s="43">
        <v>91</v>
      </c>
      <c r="H55" s="43">
        <v>26</v>
      </c>
      <c r="I55" s="43">
        <v>305</v>
      </c>
      <c r="J55" s="46">
        <f t="shared" si="6"/>
        <v>3.8846153846153846</v>
      </c>
      <c r="K55" s="46">
        <f t="shared" si="7"/>
        <v>11.73076923076923</v>
      </c>
      <c r="L55" s="46">
        <f t="shared" si="8"/>
        <v>0.27624116236996654</v>
      </c>
      <c r="M55" s="111"/>
      <c r="N55" s="46">
        <f t="shared" si="2"/>
        <v>1.1098901098901099</v>
      </c>
      <c r="O55" s="89"/>
      <c r="P55" s="109">
        <v>0.70392999999999994</v>
      </c>
      <c r="Q55" s="116">
        <v>0.70390785057571337</v>
      </c>
      <c r="R55" s="112"/>
      <c r="S55" s="43">
        <v>0.51277499999999998</v>
      </c>
      <c r="T55" s="43">
        <v>3.6</v>
      </c>
      <c r="U55" s="113"/>
      <c r="V55" s="43"/>
      <c r="W55" s="43"/>
      <c r="X55" s="111"/>
      <c r="Y55" s="43" t="s">
        <v>404</v>
      </c>
      <c r="Z55" s="552"/>
      <c r="AA55" s="110"/>
    </row>
    <row r="56" spans="1:27" s="57" customFormat="1" ht="15">
      <c r="A56" s="43" t="s">
        <v>374</v>
      </c>
      <c r="B56" s="531"/>
      <c r="C56" s="43">
        <v>72.2</v>
      </c>
      <c r="D56" s="538"/>
      <c r="E56" s="552"/>
      <c r="F56" s="43">
        <v>129</v>
      </c>
      <c r="G56" s="43">
        <v>220</v>
      </c>
      <c r="H56" s="43">
        <v>33</v>
      </c>
      <c r="I56" s="43">
        <v>371</v>
      </c>
      <c r="J56" s="46">
        <f t="shared" si="6"/>
        <v>3.9090909090909092</v>
      </c>
      <c r="K56" s="46">
        <f t="shared" si="7"/>
        <v>11.242424242424242</v>
      </c>
      <c r="L56" s="46">
        <f t="shared" si="8"/>
        <v>0.31442462852601771</v>
      </c>
      <c r="M56" s="111"/>
      <c r="N56" s="46">
        <f t="shared" si="2"/>
        <v>0.58636363636363631</v>
      </c>
      <c r="O56" s="89"/>
      <c r="P56" s="109"/>
      <c r="Q56" s="116"/>
      <c r="R56" s="112"/>
      <c r="S56" s="43"/>
      <c r="T56" s="43"/>
      <c r="U56" s="113"/>
      <c r="V56" s="43"/>
      <c r="W56" s="43"/>
      <c r="X56" s="111"/>
      <c r="Y56" s="43" t="s">
        <v>404</v>
      </c>
      <c r="Z56" s="552"/>
      <c r="AA56" s="110"/>
    </row>
    <row r="57" spans="1:27" s="57" customFormat="1" ht="15">
      <c r="A57" s="43" t="s">
        <v>375</v>
      </c>
      <c r="B57" s="531"/>
      <c r="C57" s="43">
        <v>78</v>
      </c>
      <c r="D57" s="538"/>
      <c r="E57" s="552"/>
      <c r="F57" s="43">
        <v>26</v>
      </c>
      <c r="G57" s="43">
        <v>25</v>
      </c>
      <c r="H57" s="43">
        <v>21</v>
      </c>
      <c r="I57" s="43">
        <v>160</v>
      </c>
      <c r="J57" s="46">
        <f t="shared" si="6"/>
        <v>1.2380952380952381</v>
      </c>
      <c r="K57" s="46">
        <f t="shared" si="7"/>
        <v>7.6190476190476186</v>
      </c>
      <c r="L57" s="46">
        <f t="shared" si="8"/>
        <v>0.13950473242664829</v>
      </c>
      <c r="M57" s="111"/>
      <c r="N57" s="46">
        <f t="shared" si="2"/>
        <v>1.04</v>
      </c>
      <c r="O57" s="89"/>
      <c r="P57" s="109"/>
      <c r="Q57" s="116"/>
      <c r="R57" s="112"/>
      <c r="S57" s="43"/>
      <c r="T57" s="43"/>
      <c r="U57" s="113"/>
      <c r="V57" s="43"/>
      <c r="W57" s="43"/>
      <c r="X57" s="111"/>
      <c r="Y57" s="43" t="s">
        <v>49</v>
      </c>
      <c r="Z57" s="552"/>
      <c r="AA57" s="110"/>
    </row>
    <row r="58" spans="1:27" s="57" customFormat="1" ht="15">
      <c r="A58" s="43" t="s">
        <v>376</v>
      </c>
      <c r="B58" s="531"/>
      <c r="C58" s="43">
        <v>82.9</v>
      </c>
      <c r="D58" s="538"/>
      <c r="E58" s="552"/>
      <c r="F58" s="43">
        <v>50</v>
      </c>
      <c r="G58" s="43">
        <v>39</v>
      </c>
      <c r="H58" s="43">
        <v>25</v>
      </c>
      <c r="I58" s="43">
        <v>248</v>
      </c>
      <c r="J58" s="46">
        <f t="shared" si="6"/>
        <v>2</v>
      </c>
      <c r="K58" s="46">
        <f t="shared" si="7"/>
        <v>9.92</v>
      </c>
      <c r="L58" s="46">
        <f t="shared" si="8"/>
        <v>0.12772758512795823</v>
      </c>
      <c r="M58" s="111"/>
      <c r="N58" s="46">
        <f t="shared" si="2"/>
        <v>1.2820512820512822</v>
      </c>
      <c r="O58" s="89"/>
      <c r="P58" s="109">
        <v>0.70434099999999999</v>
      </c>
      <c r="Q58" s="116">
        <v>0.70418038458403642</v>
      </c>
      <c r="R58" s="112"/>
      <c r="S58" s="43">
        <v>0.51273000000000002</v>
      </c>
      <c r="T58" s="43">
        <v>2.5</v>
      </c>
      <c r="U58" s="113"/>
      <c r="V58" s="43"/>
      <c r="W58" s="43"/>
      <c r="X58" s="111"/>
      <c r="Y58" s="43" t="s">
        <v>49</v>
      </c>
      <c r="Z58" s="552"/>
      <c r="AA58" s="110"/>
    </row>
    <row r="59" spans="1:27" s="57" customFormat="1" ht="15">
      <c r="A59" s="43" t="s">
        <v>377</v>
      </c>
      <c r="B59" s="531"/>
      <c r="C59" s="43">
        <v>111</v>
      </c>
      <c r="D59" s="538"/>
      <c r="E59" s="552"/>
      <c r="F59" s="43">
        <v>34</v>
      </c>
      <c r="G59" s="43">
        <v>111</v>
      </c>
      <c r="H59" s="43">
        <v>46</v>
      </c>
      <c r="I59" s="43">
        <v>526</v>
      </c>
      <c r="J59" s="46">
        <f t="shared" si="6"/>
        <v>0.73913043478260865</v>
      </c>
      <c r="K59" s="46">
        <f t="shared" si="7"/>
        <v>11.434782608695652</v>
      </c>
      <c r="L59" s="46">
        <f t="shared" si="8"/>
        <v>-0.4230765065858757</v>
      </c>
      <c r="M59" s="111"/>
      <c r="N59" s="46">
        <f t="shared" si="2"/>
        <v>0.30630630630630629</v>
      </c>
      <c r="O59" s="89"/>
      <c r="P59" s="109"/>
      <c r="Q59" s="116"/>
      <c r="R59" s="112"/>
      <c r="S59" s="43"/>
      <c r="T59" s="43"/>
      <c r="U59" s="113"/>
      <c r="V59" s="43"/>
      <c r="W59" s="43"/>
      <c r="X59" s="111"/>
      <c r="Y59" s="43" t="s">
        <v>405</v>
      </c>
      <c r="Z59" s="552"/>
      <c r="AA59" s="110"/>
    </row>
    <row r="60" spans="1:27" s="57" customFormat="1" ht="15">
      <c r="A60" s="43" t="s">
        <v>378</v>
      </c>
      <c r="B60" s="531"/>
      <c r="C60" s="43">
        <v>113</v>
      </c>
      <c r="D60" s="538"/>
      <c r="E60" s="552"/>
      <c r="F60" s="43">
        <v>33</v>
      </c>
      <c r="G60" s="43">
        <v>86</v>
      </c>
      <c r="H60" s="43">
        <v>43</v>
      </c>
      <c r="I60" s="43">
        <v>507</v>
      </c>
      <c r="J60" s="46">
        <f t="shared" si="6"/>
        <v>0.76744186046511631</v>
      </c>
      <c r="K60" s="46">
        <f t="shared" si="7"/>
        <v>11.790697674418604</v>
      </c>
      <c r="L60" s="46">
        <f t="shared" si="8"/>
        <v>-0.43231036290889802</v>
      </c>
      <c r="M60" s="111"/>
      <c r="N60" s="46">
        <f t="shared" si="2"/>
        <v>0.38372093023255816</v>
      </c>
      <c r="O60" s="89"/>
      <c r="P60" s="109"/>
      <c r="Q60" s="116"/>
      <c r="R60" s="112"/>
      <c r="S60" s="43"/>
      <c r="T60" s="43"/>
      <c r="U60" s="113"/>
      <c r="V60" s="43"/>
      <c r="W60" s="43"/>
      <c r="X60" s="111"/>
      <c r="Y60" s="43" t="s">
        <v>405</v>
      </c>
      <c r="Z60" s="552"/>
      <c r="AA60" s="110"/>
    </row>
    <row r="61" spans="1:27" s="57" customFormat="1" ht="15">
      <c r="A61" s="43" t="s">
        <v>379</v>
      </c>
      <c r="B61" s="531"/>
      <c r="C61" s="43">
        <v>117.9</v>
      </c>
      <c r="D61" s="538"/>
      <c r="E61" s="552"/>
      <c r="F61" s="43">
        <v>28</v>
      </c>
      <c r="G61" s="43">
        <v>113</v>
      </c>
      <c r="H61" s="43">
        <v>21</v>
      </c>
      <c r="I61" s="43">
        <v>484</v>
      </c>
      <c r="J61" s="46">
        <f t="shared" si="6"/>
        <v>1.3333333333333333</v>
      </c>
      <c r="K61" s="46">
        <f t="shared" si="7"/>
        <v>23.047619047619047</v>
      </c>
      <c r="L61" s="46">
        <f t="shared" si="8"/>
        <v>-0.75130331185984667</v>
      </c>
      <c r="M61" s="111"/>
      <c r="N61" s="46">
        <f t="shared" si="2"/>
        <v>0.24778761061946902</v>
      </c>
      <c r="O61" s="89"/>
      <c r="P61" s="109"/>
      <c r="Q61" s="116"/>
      <c r="R61" s="112"/>
      <c r="S61" s="43"/>
      <c r="T61" s="43"/>
      <c r="U61" s="113"/>
      <c r="V61" s="43"/>
      <c r="W61" s="43"/>
      <c r="X61" s="111"/>
      <c r="Y61" s="43" t="s">
        <v>310</v>
      </c>
      <c r="Z61" s="552"/>
      <c r="AA61" s="110"/>
    </row>
    <row r="62" spans="1:27" s="57" customFormat="1" ht="15">
      <c r="A62" s="43" t="s">
        <v>380</v>
      </c>
      <c r="B62" s="531"/>
      <c r="C62" s="43">
        <v>116.6</v>
      </c>
      <c r="D62" s="538"/>
      <c r="E62" s="552"/>
      <c r="F62" s="43">
        <v>18</v>
      </c>
      <c r="G62" s="43">
        <v>56</v>
      </c>
      <c r="H62" s="43">
        <v>15</v>
      </c>
      <c r="I62" s="43">
        <v>299</v>
      </c>
      <c r="J62" s="46">
        <f t="shared" si="6"/>
        <v>1.2</v>
      </c>
      <c r="K62" s="46">
        <f t="shared" si="7"/>
        <v>19.933333333333334</v>
      </c>
      <c r="L62" s="46">
        <f t="shared" si="8"/>
        <v>-0.67601221814837142</v>
      </c>
      <c r="M62" s="111"/>
      <c r="N62" s="46">
        <f t="shared" si="2"/>
        <v>0.32142857142857145</v>
      </c>
      <c r="O62" s="89"/>
      <c r="P62" s="109"/>
      <c r="Q62" s="116"/>
      <c r="R62" s="112"/>
      <c r="S62" s="43"/>
      <c r="T62" s="43"/>
      <c r="U62" s="113"/>
      <c r="V62" s="43"/>
      <c r="W62" s="43"/>
      <c r="X62" s="111"/>
      <c r="Y62" s="43" t="s">
        <v>49</v>
      </c>
      <c r="Z62" s="552"/>
      <c r="AA62" s="110"/>
    </row>
    <row r="63" spans="1:27" s="57" customFormat="1" ht="15">
      <c r="A63" s="43" t="s">
        <v>381</v>
      </c>
      <c r="B63" s="531"/>
      <c r="C63" s="43">
        <v>124</v>
      </c>
      <c r="D63" s="538"/>
      <c r="E63" s="552"/>
      <c r="F63" s="43">
        <v>31</v>
      </c>
      <c r="G63" s="43">
        <v>127</v>
      </c>
      <c r="H63" s="43">
        <v>22</v>
      </c>
      <c r="I63" s="43">
        <v>504</v>
      </c>
      <c r="J63" s="46">
        <f t="shared" si="6"/>
        <v>1.4090909090909092</v>
      </c>
      <c r="K63" s="46">
        <f t="shared" si="7"/>
        <v>22.90909090909091</v>
      </c>
      <c r="L63" s="46">
        <f t="shared" si="8"/>
        <v>-0.72227606978470571</v>
      </c>
      <c r="M63" s="111"/>
      <c r="N63" s="46">
        <f t="shared" si="2"/>
        <v>0.24409448818897639</v>
      </c>
      <c r="O63" s="89"/>
      <c r="P63" s="109"/>
      <c r="Q63" s="116"/>
      <c r="R63" s="112"/>
      <c r="S63" s="43"/>
      <c r="T63" s="43"/>
      <c r="U63" s="113"/>
      <c r="V63" s="43"/>
      <c r="W63" s="43"/>
      <c r="X63" s="111"/>
      <c r="Y63" s="43" t="s">
        <v>310</v>
      </c>
      <c r="Z63" s="552"/>
      <c r="AA63" s="110"/>
    </row>
    <row r="64" spans="1:27" s="57" customFormat="1" ht="15">
      <c r="A64" s="43" t="s">
        <v>382</v>
      </c>
      <c r="B64" s="531"/>
      <c r="C64" s="43">
        <v>124</v>
      </c>
      <c r="D64" s="538"/>
      <c r="E64" s="552"/>
      <c r="F64" s="43">
        <v>36</v>
      </c>
      <c r="G64" s="43">
        <v>103</v>
      </c>
      <c r="H64" s="43">
        <v>24</v>
      </c>
      <c r="I64" s="43">
        <v>372</v>
      </c>
      <c r="J64" s="46">
        <f t="shared" si="6"/>
        <v>1.5</v>
      </c>
      <c r="K64" s="46">
        <f t="shared" si="7"/>
        <v>15.5</v>
      </c>
      <c r="L64" s="46">
        <f t="shared" si="8"/>
        <v>-0.36934560143127815</v>
      </c>
      <c r="M64" s="111"/>
      <c r="N64" s="46">
        <f t="shared" si="2"/>
        <v>0.34951456310679613</v>
      </c>
      <c r="O64" s="89"/>
      <c r="P64" s="109"/>
      <c r="Q64" s="116"/>
      <c r="R64" s="112"/>
      <c r="S64" s="43"/>
      <c r="T64" s="43"/>
      <c r="U64" s="113"/>
      <c r="V64" s="43"/>
      <c r="W64" s="43"/>
      <c r="X64" s="111"/>
      <c r="Y64" s="43" t="s">
        <v>49</v>
      </c>
      <c r="Z64" s="552"/>
      <c r="AA64" s="110"/>
    </row>
    <row r="65" spans="1:27" s="57" customFormat="1" ht="15">
      <c r="A65" s="43" t="s">
        <v>383</v>
      </c>
      <c r="B65" s="531"/>
      <c r="C65" s="43">
        <v>124.8</v>
      </c>
      <c r="D65" s="538"/>
      <c r="E65" s="552"/>
      <c r="F65" s="43">
        <v>28</v>
      </c>
      <c r="G65" s="43">
        <v>100</v>
      </c>
      <c r="H65" s="43">
        <v>33</v>
      </c>
      <c r="I65" s="43">
        <v>517</v>
      </c>
      <c r="J65" s="46">
        <f t="shared" si="6"/>
        <v>0.84848484848484851</v>
      </c>
      <c r="K65" s="46">
        <f t="shared" si="7"/>
        <v>15.666666666666666</v>
      </c>
      <c r="L65" s="46">
        <f t="shared" si="8"/>
        <v>-0.62571098671049352</v>
      </c>
      <c r="M65" s="111"/>
      <c r="N65" s="46">
        <f t="shared" si="2"/>
        <v>0.28000000000000003</v>
      </c>
      <c r="O65" s="89"/>
      <c r="P65" s="109">
        <v>0.70568799999999998</v>
      </c>
      <c r="Q65" s="116">
        <v>0.70546710300816684</v>
      </c>
      <c r="R65" s="112"/>
      <c r="S65" s="43">
        <v>0.51247699999999996</v>
      </c>
      <c r="T65" s="43">
        <v>-1.7</v>
      </c>
      <c r="U65" s="113"/>
      <c r="V65" s="43"/>
      <c r="W65" s="43"/>
      <c r="X65" s="111"/>
      <c r="Y65" s="43" t="s">
        <v>405</v>
      </c>
      <c r="Z65" s="552"/>
      <c r="AA65" s="110"/>
    </row>
    <row r="66" spans="1:27" s="57" customFormat="1" ht="15">
      <c r="A66" s="43" t="s">
        <v>384</v>
      </c>
      <c r="B66" s="531"/>
      <c r="C66" s="43">
        <v>129</v>
      </c>
      <c r="D66" s="538"/>
      <c r="E66" s="552"/>
      <c r="F66" s="43">
        <v>32</v>
      </c>
      <c r="G66" s="43">
        <v>70</v>
      </c>
      <c r="H66" s="43">
        <v>34</v>
      </c>
      <c r="I66" s="43">
        <v>297</v>
      </c>
      <c r="J66" s="46">
        <f t="shared" si="6"/>
        <v>0.94117647058823528</v>
      </c>
      <c r="K66" s="46">
        <f t="shared" si="7"/>
        <v>8.735294117647058</v>
      </c>
      <c r="L66" s="46">
        <f t="shared" si="8"/>
        <v>-9.358180069026667E-2</v>
      </c>
      <c r="M66" s="111"/>
      <c r="N66" s="46">
        <f t="shared" ref="N66:N82" si="9">F66/G66</f>
        <v>0.45714285714285713</v>
      </c>
      <c r="O66" s="89"/>
      <c r="P66" s="109"/>
      <c r="Q66" s="116"/>
      <c r="R66" s="112"/>
      <c r="S66" s="43"/>
      <c r="T66" s="43"/>
      <c r="U66" s="113"/>
      <c r="V66" s="43"/>
      <c r="W66" s="43"/>
      <c r="X66" s="111"/>
      <c r="Y66" s="43" t="s">
        <v>49</v>
      </c>
      <c r="Z66" s="552"/>
      <c r="AA66" s="110"/>
    </row>
    <row r="67" spans="1:27" s="57" customFormat="1" ht="15">
      <c r="A67" s="43" t="s">
        <v>385</v>
      </c>
      <c r="B67" s="531"/>
      <c r="C67" s="43">
        <v>131</v>
      </c>
      <c r="D67" s="538"/>
      <c r="E67" s="552"/>
      <c r="F67" s="43">
        <v>33</v>
      </c>
      <c r="G67" s="43">
        <v>108</v>
      </c>
      <c r="H67" s="43">
        <v>24</v>
      </c>
      <c r="I67" s="43">
        <v>488</v>
      </c>
      <c r="J67" s="46">
        <f t="shared" si="6"/>
        <v>1.375</v>
      </c>
      <c r="K67" s="46">
        <f t="shared" si="7"/>
        <v>20.333333333333332</v>
      </c>
      <c r="L67" s="46">
        <f t="shared" si="8"/>
        <v>-0.63345777599263897</v>
      </c>
      <c r="M67" s="111"/>
      <c r="N67" s="46">
        <f t="shared" si="9"/>
        <v>0.30555555555555558</v>
      </c>
      <c r="O67" s="89"/>
      <c r="P67" s="109">
        <v>0.70543999999999996</v>
      </c>
      <c r="Q67" s="116">
        <v>0.70533457919131681</v>
      </c>
      <c r="R67" s="112"/>
      <c r="S67" s="43">
        <v>0.51249</v>
      </c>
      <c r="T67" s="43">
        <v>-1.3</v>
      </c>
      <c r="U67" s="113"/>
      <c r="V67" s="43"/>
      <c r="W67" s="43"/>
      <c r="X67" s="111"/>
      <c r="Y67" s="43" t="s">
        <v>406</v>
      </c>
      <c r="Z67" s="552"/>
      <c r="AA67" s="110"/>
    </row>
    <row r="68" spans="1:27" s="57" customFormat="1" ht="15">
      <c r="A68" s="43" t="s">
        <v>386</v>
      </c>
      <c r="B68" s="531"/>
      <c r="C68" s="43">
        <v>136.4</v>
      </c>
      <c r="D68" s="538"/>
      <c r="E68" s="552"/>
      <c r="F68" s="43">
        <v>34</v>
      </c>
      <c r="G68" s="43">
        <v>73</v>
      </c>
      <c r="H68" s="43">
        <v>40</v>
      </c>
      <c r="I68" s="43">
        <v>411</v>
      </c>
      <c r="J68" s="46">
        <f t="shared" si="6"/>
        <v>0.85</v>
      </c>
      <c r="K68" s="46">
        <f t="shared" si="7"/>
        <v>10.275</v>
      </c>
      <c r="L68" s="46">
        <f t="shared" si="8"/>
        <v>-0.27320218893807224</v>
      </c>
      <c r="M68" s="111"/>
      <c r="N68" s="46">
        <f t="shared" si="9"/>
        <v>0.46575342465753422</v>
      </c>
      <c r="O68" s="89"/>
      <c r="P68" s="109"/>
      <c r="Q68" s="116"/>
      <c r="R68" s="112"/>
      <c r="S68" s="43"/>
      <c r="T68" s="43"/>
      <c r="U68" s="113"/>
      <c r="V68" s="43"/>
      <c r="W68" s="43"/>
      <c r="X68" s="111"/>
      <c r="Y68" s="43" t="s">
        <v>49</v>
      </c>
      <c r="Z68" s="552"/>
      <c r="AA68" s="110"/>
    </row>
    <row r="69" spans="1:27" s="57" customFormat="1" ht="15">
      <c r="A69" s="43" t="s">
        <v>387</v>
      </c>
      <c r="B69" s="531"/>
      <c r="C69" s="43">
        <v>138.4</v>
      </c>
      <c r="D69" s="538"/>
      <c r="E69" s="552"/>
      <c r="F69" s="43">
        <v>37</v>
      </c>
      <c r="G69" s="43">
        <v>75</v>
      </c>
      <c r="H69" s="43">
        <v>42</v>
      </c>
      <c r="I69" s="43">
        <v>488</v>
      </c>
      <c r="J69" s="46">
        <f t="shared" si="6"/>
        <v>0.88095238095238093</v>
      </c>
      <c r="K69" s="46">
        <f t="shared" si="7"/>
        <v>11.619047619047619</v>
      </c>
      <c r="L69" s="46">
        <f t="shared" si="8"/>
        <v>-0.36017498701214068</v>
      </c>
      <c r="M69" s="111"/>
      <c r="N69" s="46">
        <f t="shared" si="9"/>
        <v>0.49333333333333335</v>
      </c>
      <c r="O69" s="89"/>
      <c r="P69" s="109"/>
      <c r="Q69" s="116"/>
      <c r="R69" s="112"/>
      <c r="S69" s="43"/>
      <c r="T69" s="43"/>
      <c r="U69" s="113"/>
      <c r="V69" s="43"/>
      <c r="W69" s="43"/>
      <c r="X69" s="111"/>
      <c r="Y69" s="43" t="s">
        <v>49</v>
      </c>
      <c r="Z69" s="552"/>
      <c r="AA69" s="110"/>
    </row>
    <row r="70" spans="1:27" s="57" customFormat="1" ht="15">
      <c r="A70" s="43" t="s">
        <v>388</v>
      </c>
      <c r="B70" s="531"/>
      <c r="C70" s="43">
        <v>137.69999999999999</v>
      </c>
      <c r="D70" s="538"/>
      <c r="E70" s="552"/>
      <c r="F70" s="43">
        <v>35</v>
      </c>
      <c r="G70" s="43">
        <v>81</v>
      </c>
      <c r="H70" s="43">
        <v>39</v>
      </c>
      <c r="I70" s="43">
        <v>489</v>
      </c>
      <c r="J70" s="46">
        <f t="shared" si="6"/>
        <v>0.89743589743589747</v>
      </c>
      <c r="K70" s="46">
        <f t="shared" si="7"/>
        <v>12.538461538461538</v>
      </c>
      <c r="L70" s="46">
        <f t="shared" si="8"/>
        <v>-0.41562552670269604</v>
      </c>
      <c r="M70" s="111"/>
      <c r="N70" s="46">
        <f t="shared" si="9"/>
        <v>0.43209876543209874</v>
      </c>
      <c r="O70" s="89"/>
      <c r="P70" s="109"/>
      <c r="Q70" s="116"/>
      <c r="R70" s="112"/>
      <c r="S70" s="43"/>
      <c r="T70" s="43"/>
      <c r="U70" s="113"/>
      <c r="V70" s="43"/>
      <c r="W70" s="43"/>
      <c r="X70" s="111"/>
      <c r="Y70" s="43" t="s">
        <v>405</v>
      </c>
      <c r="Z70" s="552"/>
      <c r="AA70" s="110"/>
    </row>
    <row r="71" spans="1:27">
      <c r="A71" s="55" t="s">
        <v>389</v>
      </c>
      <c r="B71" s="531"/>
      <c r="C71" s="55">
        <v>135</v>
      </c>
      <c r="D71" s="538"/>
      <c r="E71" s="552"/>
      <c r="F71" s="55">
        <v>33</v>
      </c>
      <c r="G71" s="55">
        <v>82</v>
      </c>
      <c r="H71" s="55">
        <v>38</v>
      </c>
      <c r="I71" s="55">
        <v>408</v>
      </c>
      <c r="J71" s="46">
        <f t="shared" si="6"/>
        <v>0.86842105263157898</v>
      </c>
      <c r="K71" s="46">
        <f t="shared" si="7"/>
        <v>10.736842105263158</v>
      </c>
      <c r="L71" s="46">
        <f t="shared" si="8"/>
        <v>-0.30055266436721628</v>
      </c>
      <c r="N71" s="46">
        <f t="shared" si="9"/>
        <v>0.40243902439024393</v>
      </c>
      <c r="Q71" s="20"/>
      <c r="Y71" s="55" t="s">
        <v>49</v>
      </c>
      <c r="Z71" s="552"/>
    </row>
    <row r="72" spans="1:27">
      <c r="A72" s="55" t="s">
        <v>390</v>
      </c>
      <c r="B72" s="531"/>
      <c r="C72" s="55">
        <v>141.5</v>
      </c>
      <c r="D72" s="538"/>
      <c r="E72" s="552"/>
      <c r="F72" s="55">
        <v>29</v>
      </c>
      <c r="G72" s="55">
        <v>105</v>
      </c>
      <c r="H72" s="55">
        <v>27</v>
      </c>
      <c r="I72" s="55">
        <v>456</v>
      </c>
      <c r="J72" s="46">
        <f t="shared" si="6"/>
        <v>1.0740740740740742</v>
      </c>
      <c r="K72" s="46">
        <f t="shared" si="7"/>
        <v>16.888888888888889</v>
      </c>
      <c r="L72" s="46">
        <f t="shared" si="8"/>
        <v>-0.58595983699049037</v>
      </c>
      <c r="N72" s="46">
        <f t="shared" si="9"/>
        <v>0.27619047619047621</v>
      </c>
      <c r="Q72" s="20"/>
      <c r="Y72" s="55" t="s">
        <v>405</v>
      </c>
      <c r="Z72" s="552"/>
    </row>
    <row r="73" spans="1:27">
      <c r="A73" s="55" t="s">
        <v>391</v>
      </c>
      <c r="B73" s="531"/>
      <c r="C73" s="55">
        <v>142.5</v>
      </c>
      <c r="D73" s="538"/>
      <c r="E73" s="552"/>
      <c r="F73" s="55">
        <v>36</v>
      </c>
      <c r="G73" s="55">
        <v>69</v>
      </c>
      <c r="H73" s="55">
        <v>41</v>
      </c>
      <c r="I73" s="55">
        <v>376</v>
      </c>
      <c r="J73" s="46">
        <f t="shared" si="6"/>
        <v>0.87804878048780488</v>
      </c>
      <c r="K73" s="46">
        <f t="shared" si="7"/>
        <v>9.1707317073170724</v>
      </c>
      <c r="L73" s="46">
        <f t="shared" si="8"/>
        <v>-0.16429701331166502</v>
      </c>
      <c r="N73" s="46">
        <f t="shared" si="9"/>
        <v>0.52173913043478259</v>
      </c>
      <c r="Q73" s="20"/>
      <c r="Y73" s="55" t="s">
        <v>405</v>
      </c>
      <c r="Z73" s="552"/>
    </row>
    <row r="74" spans="1:27">
      <c r="A74" s="55" t="s">
        <v>392</v>
      </c>
      <c r="B74" s="531"/>
      <c r="C74" s="55">
        <v>142.1</v>
      </c>
      <c r="D74" s="538"/>
      <c r="E74" s="552"/>
      <c r="F74" s="55">
        <v>18</v>
      </c>
      <c r="G74" s="55">
        <v>42</v>
      </c>
      <c r="H74" s="55">
        <v>19</v>
      </c>
      <c r="I74" s="55">
        <v>188</v>
      </c>
      <c r="J74" s="46">
        <f t="shared" si="6"/>
        <v>0.94736842105263153</v>
      </c>
      <c r="K74" s="46">
        <f t="shared" si="7"/>
        <v>9.8947368421052637</v>
      </c>
      <c r="L74" s="46">
        <f t="shared" si="8"/>
        <v>-0.19465725260635658</v>
      </c>
      <c r="N74" s="46">
        <f t="shared" si="9"/>
        <v>0.42857142857142855</v>
      </c>
      <c r="P74" s="3">
        <v>0.70543599999999995</v>
      </c>
      <c r="Q74" s="20">
        <v>0.70517302614750188</v>
      </c>
      <c r="S74" s="3">
        <v>0.512571</v>
      </c>
      <c r="T74" s="3">
        <v>0.3</v>
      </c>
      <c r="Y74" s="55" t="s">
        <v>49</v>
      </c>
      <c r="Z74" s="552"/>
    </row>
    <row r="75" spans="1:27">
      <c r="A75" s="55" t="s">
        <v>393</v>
      </c>
      <c r="B75" s="531"/>
      <c r="C75" s="55">
        <v>154.19999999999999</v>
      </c>
      <c r="D75" s="538"/>
      <c r="E75" s="552"/>
      <c r="F75" s="55">
        <v>22</v>
      </c>
      <c r="G75" s="55">
        <v>81</v>
      </c>
      <c r="H75" s="55">
        <v>24</v>
      </c>
      <c r="I75" s="55">
        <v>510</v>
      </c>
      <c r="J75" s="46">
        <f t="shared" si="6"/>
        <v>0.91666666666666663</v>
      </c>
      <c r="K75" s="46">
        <f t="shared" si="7"/>
        <v>21.25</v>
      </c>
      <c r="L75" s="46">
        <f t="shared" si="8"/>
        <v>-0.8463177149111536</v>
      </c>
      <c r="N75" s="46">
        <f t="shared" si="9"/>
        <v>0.27160493827160492</v>
      </c>
      <c r="Y75" s="55" t="s">
        <v>49</v>
      </c>
      <c r="Z75" s="552"/>
    </row>
    <row r="76" spans="1:27">
      <c r="A76" s="55" t="s">
        <v>394</v>
      </c>
      <c r="B76" s="531"/>
      <c r="C76" s="55">
        <v>155.6</v>
      </c>
      <c r="D76" s="538"/>
      <c r="E76" s="552"/>
      <c r="F76" s="55">
        <v>16</v>
      </c>
      <c r="G76" s="55">
        <v>55</v>
      </c>
      <c r="H76" s="55">
        <v>21</v>
      </c>
      <c r="I76" s="55">
        <v>284</v>
      </c>
      <c r="J76" s="46">
        <f t="shared" si="6"/>
        <v>0.76190476190476186</v>
      </c>
      <c r="K76" s="46">
        <f t="shared" si="7"/>
        <v>13.523809523809524</v>
      </c>
      <c r="L76" s="46">
        <f t="shared" si="8"/>
        <v>-0.54980947907918165</v>
      </c>
      <c r="N76" s="46">
        <f t="shared" si="9"/>
        <v>0.29090909090909089</v>
      </c>
      <c r="Y76" s="55" t="s">
        <v>49</v>
      </c>
      <c r="Z76" s="552"/>
    </row>
    <row r="77" spans="1:27">
      <c r="A77" s="55" t="s">
        <v>395</v>
      </c>
      <c r="B77" s="531"/>
      <c r="C77" s="55">
        <v>157.69999999999999</v>
      </c>
      <c r="D77" s="538"/>
      <c r="E77" s="552"/>
      <c r="F77" s="55">
        <v>23</v>
      </c>
      <c r="G77" s="55">
        <v>74</v>
      </c>
      <c r="H77" s="55">
        <v>23</v>
      </c>
      <c r="I77" s="55">
        <v>183</v>
      </c>
      <c r="J77" s="46">
        <f t="shared" si="6"/>
        <v>1</v>
      </c>
      <c r="K77" s="46">
        <f t="shared" si="7"/>
        <v>7.9565217391304346</v>
      </c>
      <c r="L77" s="46">
        <f t="shared" si="8"/>
        <v>1.0611352871354063E-2</v>
      </c>
      <c r="N77" s="46">
        <f t="shared" si="9"/>
        <v>0.3108108108108108</v>
      </c>
      <c r="Y77" s="55" t="s">
        <v>405</v>
      </c>
      <c r="Z77" s="552"/>
    </row>
    <row r="78" spans="1:27">
      <c r="A78" s="55" t="s">
        <v>396</v>
      </c>
      <c r="B78" s="531"/>
      <c r="C78" s="55">
        <v>160.5</v>
      </c>
      <c r="D78" s="538"/>
      <c r="E78" s="552"/>
      <c r="F78" s="55">
        <v>23</v>
      </c>
      <c r="G78" s="55">
        <v>87</v>
      </c>
      <c r="H78" s="55">
        <v>21</v>
      </c>
      <c r="I78" s="55">
        <v>490</v>
      </c>
      <c r="J78" s="46">
        <f t="shared" si="6"/>
        <v>1.0952380952380953</v>
      </c>
      <c r="K78" s="46">
        <f t="shared" si="7"/>
        <v>23.333333333333332</v>
      </c>
      <c r="L78" s="46">
        <f t="shared" si="8"/>
        <v>-0.84700688648194733</v>
      </c>
      <c r="N78" s="46">
        <f t="shared" si="9"/>
        <v>0.26436781609195403</v>
      </c>
      <c r="Y78" s="55" t="s">
        <v>59</v>
      </c>
      <c r="Z78" s="552"/>
    </row>
    <row r="79" spans="1:27">
      <c r="A79" s="55" t="s">
        <v>397</v>
      </c>
      <c r="B79" s="531"/>
      <c r="C79" s="55">
        <v>158.69999999999999</v>
      </c>
      <c r="D79" s="538"/>
      <c r="E79" s="552"/>
      <c r="F79" s="55">
        <v>16</v>
      </c>
      <c r="G79" s="55">
        <v>56</v>
      </c>
      <c r="H79" s="55">
        <v>11</v>
      </c>
      <c r="I79" s="55">
        <v>265</v>
      </c>
      <c r="J79" s="46">
        <f t="shared" si="6"/>
        <v>1.4545454545454546</v>
      </c>
      <c r="K79" s="46">
        <f t="shared" si="7"/>
        <v>24.09090909090909</v>
      </c>
      <c r="L79" s="46">
        <f t="shared" si="8"/>
        <v>-0.75043082495717894</v>
      </c>
      <c r="N79" s="46">
        <f t="shared" si="9"/>
        <v>0.2857142857142857</v>
      </c>
      <c r="Y79" s="55" t="s">
        <v>49</v>
      </c>
      <c r="Z79" s="552"/>
    </row>
    <row r="80" spans="1:27">
      <c r="A80" s="55" t="s">
        <v>398</v>
      </c>
      <c r="B80" s="531"/>
      <c r="C80" s="55">
        <v>170</v>
      </c>
      <c r="D80" s="538"/>
      <c r="E80" s="552"/>
      <c r="F80" s="55">
        <v>17</v>
      </c>
      <c r="G80" s="55">
        <v>56</v>
      </c>
      <c r="H80" s="55">
        <v>18</v>
      </c>
      <c r="I80" s="55">
        <v>302</v>
      </c>
      <c r="J80" s="46">
        <f t="shared" si="6"/>
        <v>0.94444444444444442</v>
      </c>
      <c r="K80" s="46">
        <f t="shared" si="7"/>
        <v>16.777777777777779</v>
      </c>
      <c r="L80" s="46">
        <f t="shared" si="8"/>
        <v>-0.63631370440441337</v>
      </c>
      <c r="N80" s="46">
        <f t="shared" si="9"/>
        <v>0.30357142857142855</v>
      </c>
      <c r="P80" s="3">
        <v>0.70530099999999996</v>
      </c>
      <c r="Q80" s="20">
        <v>0.70501793665788504</v>
      </c>
      <c r="S80" s="3">
        <v>0.51251599999999997</v>
      </c>
      <c r="T80" s="3">
        <v>-0.3</v>
      </c>
      <c r="Y80" s="55" t="s">
        <v>405</v>
      </c>
      <c r="Z80" s="552"/>
    </row>
    <row r="81" spans="1:26">
      <c r="A81" s="55" t="s">
        <v>399</v>
      </c>
      <c r="B81" s="531"/>
      <c r="C81" s="55">
        <v>170.4</v>
      </c>
      <c r="D81" s="538"/>
      <c r="E81" s="552"/>
      <c r="F81" s="55">
        <v>30</v>
      </c>
      <c r="G81" s="55">
        <v>64</v>
      </c>
      <c r="H81" s="55">
        <v>20</v>
      </c>
      <c r="I81" s="55">
        <v>596</v>
      </c>
      <c r="J81" s="46">
        <f t="shared" si="6"/>
        <v>1.5</v>
      </c>
      <c r="K81" s="46">
        <f t="shared" si="7"/>
        <v>29.8</v>
      </c>
      <c r="L81" s="46">
        <f t="shared" si="8"/>
        <v>-0.91440396797072854</v>
      </c>
      <c r="N81" s="46">
        <f t="shared" si="9"/>
        <v>0.46875</v>
      </c>
      <c r="P81" s="1"/>
      <c r="Y81" s="55" t="s">
        <v>407</v>
      </c>
      <c r="Z81" s="552"/>
    </row>
    <row r="82" spans="1:26" s="73" customFormat="1">
      <c r="A82" s="67" t="s">
        <v>400</v>
      </c>
      <c r="B82" s="532"/>
      <c r="C82" s="67">
        <v>174.1</v>
      </c>
      <c r="D82" s="539"/>
      <c r="E82" s="553"/>
      <c r="F82" s="67">
        <v>19</v>
      </c>
      <c r="G82" s="67">
        <v>66</v>
      </c>
      <c r="H82" s="67">
        <v>19</v>
      </c>
      <c r="I82" s="67">
        <v>325</v>
      </c>
      <c r="J82" s="69">
        <f t="shared" si="6"/>
        <v>1</v>
      </c>
      <c r="K82" s="69">
        <f t="shared" si="7"/>
        <v>17.105263157894736</v>
      </c>
      <c r="L82" s="69">
        <f t="shared" si="8"/>
        <v>-0.62760913925000694</v>
      </c>
      <c r="N82" s="69">
        <f t="shared" si="9"/>
        <v>0.2878787878787879</v>
      </c>
      <c r="Y82" s="67" t="s">
        <v>408</v>
      </c>
      <c r="Z82" s="553"/>
    </row>
    <row r="83" spans="1:26" ht="14.5" customHeight="1">
      <c r="A83" s="64" t="s">
        <v>262</v>
      </c>
      <c r="B83" s="533" t="s">
        <v>279</v>
      </c>
      <c r="C83" s="577">
        <v>117</v>
      </c>
      <c r="D83" s="533">
        <v>6</v>
      </c>
      <c r="E83" s="533" t="s">
        <v>266</v>
      </c>
      <c r="F83" s="74">
        <v>26</v>
      </c>
      <c r="G83" s="76">
        <v>118</v>
      </c>
      <c r="H83" s="7">
        <v>19.2</v>
      </c>
      <c r="I83" s="78">
        <v>491</v>
      </c>
      <c r="J83" s="14">
        <f>F83/H83</f>
        <v>1.3541666666666667</v>
      </c>
      <c r="K83" s="14">
        <f>I83/H83</f>
        <v>25.572916666666668</v>
      </c>
      <c r="L83" s="14">
        <f>1.74+LOG(J83,10)-1.92*LOG(K83,10)</f>
        <v>-0.83126598649801542</v>
      </c>
      <c r="M83" s="579">
        <f>AVERAGE(L83:L88)</f>
        <v>-0.77265711347991994</v>
      </c>
      <c r="N83" s="99">
        <f>F83/G83</f>
        <v>0.22033898305084745</v>
      </c>
      <c r="O83" s="581">
        <f>AVERAGE(N83:N88)</f>
        <v>0.20850528175738778</v>
      </c>
      <c r="P83" s="65">
        <v>0.70506000000000002</v>
      </c>
      <c r="Q83" s="20">
        <v>0.70490699999999995</v>
      </c>
      <c r="R83" s="554">
        <f>AVERAGE(Q83,Q84,Q86)</f>
        <v>0.70502333333333322</v>
      </c>
      <c r="S83" s="20">
        <v>0.51255700000000004</v>
      </c>
      <c r="T83" s="17">
        <v>0.1</v>
      </c>
      <c r="U83" s="558">
        <f>AVERAGE(T83:T84,T86)</f>
        <v>-1.2333333333333334</v>
      </c>
      <c r="V83" s="19"/>
      <c r="W83" s="3"/>
      <c r="X83" s="3"/>
      <c r="Y83" s="15" t="s">
        <v>278</v>
      </c>
      <c r="Z83" s="560" t="s">
        <v>282</v>
      </c>
    </row>
    <row r="84" spans="1:26">
      <c r="A84" s="64" t="s">
        <v>263</v>
      </c>
      <c r="B84" s="533"/>
      <c r="C84" s="577"/>
      <c r="D84" s="533"/>
      <c r="E84" s="533"/>
      <c r="F84" s="74">
        <v>26</v>
      </c>
      <c r="G84" s="74">
        <v>127</v>
      </c>
      <c r="H84" s="7">
        <v>18</v>
      </c>
      <c r="I84" s="78">
        <v>390</v>
      </c>
      <c r="J84" s="14">
        <f t="shared" ref="J84:J103" si="10">F84/H84</f>
        <v>1.4444444444444444</v>
      </c>
      <c r="K84" s="14">
        <f t="shared" ref="K84:K102" si="11">I84/H84</f>
        <v>21.666666666666668</v>
      </c>
      <c r="L84" s="14">
        <f t="shared" ref="L84:L102" si="12">1.74+LOG(J84,10)-1.92*LOG(K84,10)</f>
        <v>-0.66501999282501867</v>
      </c>
      <c r="M84" s="579"/>
      <c r="N84" s="100">
        <f t="shared" ref="N84:N102" si="13">F84/G84</f>
        <v>0.20472440944881889</v>
      </c>
      <c r="O84" s="581"/>
      <c r="P84" s="23">
        <v>0.70532799999999995</v>
      </c>
      <c r="Q84" s="20">
        <v>0.70502799999999999</v>
      </c>
      <c r="R84" s="554"/>
      <c r="S84" s="20">
        <v>0.51244900000000004</v>
      </c>
      <c r="T84" s="17">
        <v>-2.2000000000000002</v>
      </c>
      <c r="U84" s="558"/>
      <c r="V84" s="19"/>
      <c r="W84" s="3"/>
      <c r="X84" s="3"/>
      <c r="Y84" s="105" t="s">
        <v>104</v>
      </c>
      <c r="Z84" s="561"/>
    </row>
    <row r="85" spans="1:26">
      <c r="A85" s="3" t="s">
        <v>267</v>
      </c>
      <c r="B85" s="533"/>
      <c r="C85" s="577"/>
      <c r="D85" s="533"/>
      <c r="E85" s="533"/>
      <c r="F85" s="74">
        <v>29</v>
      </c>
      <c r="G85" s="74">
        <v>134</v>
      </c>
      <c r="H85" s="7">
        <v>17.2</v>
      </c>
      <c r="I85" s="78">
        <v>457</v>
      </c>
      <c r="J85" s="14">
        <f t="shared" si="10"/>
        <v>1.6860465116279071</v>
      </c>
      <c r="K85" s="14">
        <f t="shared" si="11"/>
        <v>26.569767441860467</v>
      </c>
      <c r="L85" s="14">
        <f t="shared" si="12"/>
        <v>-0.76795493508021107</v>
      </c>
      <c r="M85" s="579"/>
      <c r="N85" s="100">
        <f t="shared" si="13"/>
        <v>0.21641791044776118</v>
      </c>
      <c r="O85" s="581"/>
      <c r="Q85" s="14"/>
      <c r="R85" s="554"/>
      <c r="S85" s="14"/>
      <c r="T85" s="3"/>
      <c r="U85" s="558"/>
      <c r="V85" s="19"/>
      <c r="W85" s="3"/>
      <c r="X85" s="3"/>
      <c r="Y85" s="105" t="s">
        <v>104</v>
      </c>
      <c r="Z85" s="561"/>
    </row>
    <row r="86" spans="1:26">
      <c r="A86" s="64" t="s">
        <v>261</v>
      </c>
      <c r="B86" s="533"/>
      <c r="C86" s="577"/>
      <c r="D86" s="533"/>
      <c r="E86" s="533"/>
      <c r="F86" s="74">
        <v>24</v>
      </c>
      <c r="G86" s="76">
        <v>125</v>
      </c>
      <c r="H86" s="7">
        <v>17.2</v>
      </c>
      <c r="I86" s="78">
        <v>360</v>
      </c>
      <c r="J86" s="14">
        <f t="shared" si="10"/>
        <v>1.3953488372093024</v>
      </c>
      <c r="K86" s="14">
        <f t="shared" si="11"/>
        <v>20.930232558139537</v>
      </c>
      <c r="L86" s="14">
        <f t="shared" si="12"/>
        <v>-0.6512033886066404</v>
      </c>
      <c r="M86" s="579"/>
      <c r="N86" s="100">
        <f t="shared" si="13"/>
        <v>0.192</v>
      </c>
      <c r="O86" s="581"/>
      <c r="P86" s="23">
        <v>0.70537000000000005</v>
      </c>
      <c r="Q86" s="20">
        <v>0.70513499999999996</v>
      </c>
      <c r="R86" s="554"/>
      <c r="S86" s="20">
        <v>0.51248000000000005</v>
      </c>
      <c r="T86" s="17">
        <v>-1.6</v>
      </c>
      <c r="U86" s="558"/>
      <c r="V86" s="3"/>
      <c r="W86" s="3"/>
      <c r="X86" s="3"/>
      <c r="Y86" s="105" t="s">
        <v>104</v>
      </c>
      <c r="Z86" s="561"/>
    </row>
    <row r="87" spans="1:26">
      <c r="A87" s="64" t="s">
        <v>268</v>
      </c>
      <c r="B87" s="533"/>
      <c r="C87" s="577"/>
      <c r="D87" s="533"/>
      <c r="E87" s="533"/>
      <c r="F87" s="74">
        <v>27</v>
      </c>
      <c r="G87" s="76">
        <v>125</v>
      </c>
      <c r="H87" s="7">
        <v>20.100000000000001</v>
      </c>
      <c r="I87" s="78">
        <v>525</v>
      </c>
      <c r="J87" s="14">
        <f t="shared" si="10"/>
        <v>1.3432835820895521</v>
      </c>
      <c r="K87" s="14">
        <f t="shared" si="11"/>
        <v>26.119402985074625</v>
      </c>
      <c r="L87" s="14">
        <f t="shared" si="12"/>
        <v>-0.85240172555360005</v>
      </c>
      <c r="M87" s="579"/>
      <c r="N87" s="100">
        <f t="shared" si="13"/>
        <v>0.216</v>
      </c>
      <c r="O87" s="581"/>
      <c r="P87" s="23"/>
      <c r="Q87" s="14"/>
      <c r="R87" s="554"/>
      <c r="S87" s="14"/>
      <c r="T87" s="17"/>
      <c r="U87" s="558"/>
      <c r="V87" s="15"/>
      <c r="W87" s="3"/>
      <c r="X87" s="3"/>
      <c r="Y87" s="105" t="s">
        <v>197</v>
      </c>
      <c r="Z87" s="561"/>
    </row>
    <row r="88" spans="1:26" s="73" customFormat="1">
      <c r="A88" s="66" t="s">
        <v>269</v>
      </c>
      <c r="B88" s="532"/>
      <c r="C88" s="573"/>
      <c r="D88" s="532"/>
      <c r="E88" s="532"/>
      <c r="F88" s="75">
        <v>26</v>
      </c>
      <c r="G88" s="77">
        <v>129</v>
      </c>
      <c r="H88" s="68">
        <v>19.5</v>
      </c>
      <c r="I88" s="79">
        <v>517</v>
      </c>
      <c r="J88" s="69">
        <f t="shared" si="10"/>
        <v>1.3333333333333333</v>
      </c>
      <c r="K88" s="69">
        <f t="shared" si="11"/>
        <v>26.512820512820515</v>
      </c>
      <c r="L88" s="69">
        <f t="shared" si="12"/>
        <v>-0.86809665231603472</v>
      </c>
      <c r="M88" s="580"/>
      <c r="N88" s="101">
        <f t="shared" si="13"/>
        <v>0.20155038759689922</v>
      </c>
      <c r="O88" s="582"/>
      <c r="P88" s="71"/>
      <c r="Q88" s="69"/>
      <c r="R88" s="541"/>
      <c r="S88" s="69"/>
      <c r="T88" s="72"/>
      <c r="U88" s="559"/>
      <c r="V88" s="67"/>
      <c r="W88" s="67"/>
      <c r="X88" s="67"/>
      <c r="Y88" s="82" t="s">
        <v>104</v>
      </c>
      <c r="Z88" s="561"/>
    </row>
    <row r="89" spans="1:26" ht="15" customHeight="1">
      <c r="A89" s="64" t="s">
        <v>281</v>
      </c>
      <c r="B89" s="571" t="s">
        <v>280</v>
      </c>
      <c r="C89" s="571">
        <v>124</v>
      </c>
      <c r="D89" s="530">
        <v>3</v>
      </c>
      <c r="E89" s="530" t="s">
        <v>87</v>
      </c>
      <c r="F89" s="74">
        <v>24</v>
      </c>
      <c r="G89" s="76">
        <v>89</v>
      </c>
      <c r="H89" s="14">
        <v>23.21</v>
      </c>
      <c r="I89" s="74">
        <v>255</v>
      </c>
      <c r="J89" s="14">
        <f t="shared" si="10"/>
        <v>1.034037052994399</v>
      </c>
      <c r="K89" s="14">
        <f t="shared" si="11"/>
        <v>10.986643688065488</v>
      </c>
      <c r="L89" s="14">
        <f t="shared" si="12"/>
        <v>-0.24392477550214298</v>
      </c>
      <c r="M89" s="578">
        <f>AVERAGE(L89:L91)</f>
        <v>-0.42086939645451521</v>
      </c>
      <c r="N89" s="99">
        <f t="shared" si="13"/>
        <v>0.2696629213483146</v>
      </c>
      <c r="O89" s="574">
        <f>AVERAGE(N89:N91)</f>
        <v>0.24377436553869491</v>
      </c>
      <c r="P89" s="65"/>
      <c r="Q89" s="14"/>
      <c r="R89" s="540">
        <f>AVERAGE(Q90:Q91)</f>
        <v>0.70511750000000006</v>
      </c>
      <c r="S89" s="14"/>
      <c r="T89" s="17"/>
      <c r="U89" s="557">
        <f>AVERAGE(T90:T91)</f>
        <v>-0.85000000000000009</v>
      </c>
      <c r="V89" s="15"/>
      <c r="W89" s="3"/>
      <c r="X89" s="3"/>
      <c r="Y89" s="3" t="s">
        <v>49</v>
      </c>
      <c r="Z89" s="561"/>
    </row>
    <row r="90" spans="1:26" ht="18.5" customHeight="1">
      <c r="A90" s="64" t="s">
        <v>264</v>
      </c>
      <c r="B90" s="572"/>
      <c r="C90" s="572"/>
      <c r="D90" s="564"/>
      <c r="E90" s="564"/>
      <c r="F90" s="74">
        <v>19</v>
      </c>
      <c r="G90" s="76">
        <v>79</v>
      </c>
      <c r="H90" s="14">
        <v>23.31</v>
      </c>
      <c r="I90" s="74">
        <v>275</v>
      </c>
      <c r="J90" s="14">
        <f t="shared" si="10"/>
        <v>0.81510081510081511</v>
      </c>
      <c r="K90" s="14">
        <f t="shared" si="11"/>
        <v>11.797511797511799</v>
      </c>
      <c r="L90" s="14">
        <f t="shared" si="12"/>
        <v>-0.40662627956234476</v>
      </c>
      <c r="M90" s="579"/>
      <c r="N90" s="100">
        <f t="shared" si="13"/>
        <v>0.24050632911392406</v>
      </c>
      <c r="O90" s="575"/>
      <c r="P90" s="23">
        <v>0.70511000000000001</v>
      </c>
      <c r="Q90" s="20">
        <v>0.70501999999999998</v>
      </c>
      <c r="R90" s="554"/>
      <c r="S90" s="20">
        <v>0.51252399999999998</v>
      </c>
      <c r="T90" s="17">
        <v>-0.6</v>
      </c>
      <c r="U90" s="558"/>
      <c r="V90" s="3"/>
      <c r="W90" s="3"/>
      <c r="X90" s="3"/>
      <c r="Y90" s="3" t="s">
        <v>49</v>
      </c>
      <c r="Z90" s="561"/>
    </row>
    <row r="91" spans="1:26" s="73" customFormat="1" ht="22.25" customHeight="1">
      <c r="A91" s="66" t="s">
        <v>265</v>
      </c>
      <c r="B91" s="573"/>
      <c r="C91" s="573"/>
      <c r="D91" s="556"/>
      <c r="E91" s="556"/>
      <c r="F91" s="75">
        <v>23</v>
      </c>
      <c r="G91" s="67">
        <v>104</v>
      </c>
      <c r="H91" s="69">
        <v>22.12</v>
      </c>
      <c r="I91" s="75">
        <v>379</v>
      </c>
      <c r="J91" s="69">
        <f t="shared" si="10"/>
        <v>1.0397830018083183</v>
      </c>
      <c r="K91" s="69">
        <f t="shared" si="11"/>
        <v>17.133815551537069</v>
      </c>
      <c r="L91" s="69">
        <f t="shared" si="12"/>
        <v>-0.61205713429905795</v>
      </c>
      <c r="M91" s="580"/>
      <c r="N91" s="101">
        <f t="shared" si="13"/>
        <v>0.22115384615384615</v>
      </c>
      <c r="O91" s="576"/>
      <c r="P91" s="71">
        <v>0.70535999999999999</v>
      </c>
      <c r="Q91" s="70">
        <v>0.70521500000000004</v>
      </c>
      <c r="R91" s="541"/>
      <c r="S91" s="70">
        <v>0.51249400000000001</v>
      </c>
      <c r="T91" s="87">
        <v>-1.1000000000000001</v>
      </c>
      <c r="U91" s="559"/>
      <c r="V91" s="88"/>
      <c r="W91" s="67"/>
      <c r="X91" s="67"/>
      <c r="Y91" s="67" t="s">
        <v>104</v>
      </c>
      <c r="Z91" s="561"/>
    </row>
    <row r="92" spans="1:26" ht="18.5" customHeight="1">
      <c r="A92" s="64" t="s">
        <v>283</v>
      </c>
      <c r="B92" s="571" t="s">
        <v>286</v>
      </c>
      <c r="C92" s="571">
        <v>155.6</v>
      </c>
      <c r="D92" s="530">
        <v>2.5</v>
      </c>
      <c r="E92" s="530" t="s">
        <v>266</v>
      </c>
      <c r="F92" s="91">
        <v>16</v>
      </c>
      <c r="G92" s="91">
        <v>66</v>
      </c>
      <c r="H92" s="9">
        <v>15.3</v>
      </c>
      <c r="I92" s="91">
        <v>338</v>
      </c>
      <c r="J92" s="14">
        <f t="shared" si="10"/>
        <v>1.0457516339869282</v>
      </c>
      <c r="K92" s="14">
        <f t="shared" si="11"/>
        <v>22.091503267973856</v>
      </c>
      <c r="L92" s="14">
        <f t="shared" si="12"/>
        <v>-0.82148396552498104</v>
      </c>
      <c r="M92" s="527">
        <f>AVERAGE(L92:L94)</f>
        <v>-0.78324535034844267</v>
      </c>
      <c r="N92" s="14">
        <f t="shared" si="13"/>
        <v>0.24242424242424243</v>
      </c>
      <c r="O92" s="527">
        <f>AVERAGE(N92:N94)</f>
        <v>0.25180279911793996</v>
      </c>
      <c r="P92" s="3">
        <v>0.70482599999999995</v>
      </c>
      <c r="Q92" s="20">
        <v>0.70460599999999995</v>
      </c>
      <c r="R92" s="540">
        <f>AVERAGE(Q92:Q94)</f>
        <v>0.70505466666666672</v>
      </c>
      <c r="S92" s="20">
        <v>0.51256400000000002</v>
      </c>
      <c r="T92" s="3">
        <v>0.7</v>
      </c>
      <c r="U92" s="530">
        <f>AVERAGE(T92:T94)</f>
        <v>0.22666666666666666</v>
      </c>
      <c r="V92" s="38"/>
      <c r="W92" s="3"/>
      <c r="X92" s="3"/>
      <c r="Y92" s="3" t="s">
        <v>46</v>
      </c>
      <c r="Z92" s="561"/>
    </row>
    <row r="93" spans="1:26" ht="18.5" customHeight="1">
      <c r="A93" s="64" t="s">
        <v>284</v>
      </c>
      <c r="B93" s="572"/>
      <c r="C93" s="577"/>
      <c r="D93" s="555"/>
      <c r="E93" s="555"/>
      <c r="F93" s="91">
        <v>22</v>
      </c>
      <c r="G93" s="92">
        <v>71</v>
      </c>
      <c r="H93" s="9">
        <v>16.28</v>
      </c>
      <c r="I93" s="91">
        <v>432</v>
      </c>
      <c r="J93" s="14">
        <f t="shared" si="10"/>
        <v>1.3513513513513513</v>
      </c>
      <c r="K93" s="14">
        <f t="shared" si="11"/>
        <v>26.535626535626534</v>
      </c>
      <c r="L93" s="14">
        <f t="shared" si="12"/>
        <v>-0.86298406455349697</v>
      </c>
      <c r="M93" s="555"/>
      <c r="N93" s="14">
        <f t="shared" si="13"/>
        <v>0.30985915492957744</v>
      </c>
      <c r="O93" s="569"/>
      <c r="P93" s="1">
        <v>0.70587999999999995</v>
      </c>
      <c r="Q93" s="97">
        <v>0.705646</v>
      </c>
      <c r="R93" s="554"/>
      <c r="S93" s="20">
        <v>0.51252799999999998</v>
      </c>
      <c r="T93" s="3">
        <v>0</v>
      </c>
      <c r="U93" s="555"/>
      <c r="V93" s="38"/>
      <c r="W93" s="3"/>
      <c r="X93" s="3"/>
      <c r="Y93" s="3" t="s">
        <v>46</v>
      </c>
      <c r="Z93" s="561"/>
    </row>
    <row r="94" spans="1:26" s="73" customFormat="1" ht="20.5" customHeight="1">
      <c r="A94" s="93" t="s">
        <v>285</v>
      </c>
      <c r="B94" s="573"/>
      <c r="C94" s="573"/>
      <c r="D94" s="556"/>
      <c r="E94" s="556"/>
      <c r="F94" s="94">
        <v>13</v>
      </c>
      <c r="G94" s="94">
        <v>64</v>
      </c>
      <c r="H94" s="94">
        <v>17.059999999999999</v>
      </c>
      <c r="I94" s="94">
        <v>265</v>
      </c>
      <c r="J94" s="69">
        <f t="shared" si="10"/>
        <v>0.7620164126611958</v>
      </c>
      <c r="K94" s="69">
        <f t="shared" si="11"/>
        <v>15.533411488862837</v>
      </c>
      <c r="L94" s="69">
        <f t="shared" si="12"/>
        <v>-0.66526802096685023</v>
      </c>
      <c r="M94" s="556"/>
      <c r="N94" s="69">
        <f t="shared" si="13"/>
        <v>0.203125</v>
      </c>
      <c r="O94" s="570"/>
      <c r="P94" s="365">
        <v>0.70515300000000003</v>
      </c>
      <c r="Q94" s="70">
        <v>0.70491199999999998</v>
      </c>
      <c r="R94" s="541"/>
      <c r="S94" s="70">
        <v>0.51252299999999995</v>
      </c>
      <c r="T94" s="365">
        <v>-0.02</v>
      </c>
      <c r="U94" s="556"/>
      <c r="V94" s="95"/>
      <c r="W94" s="365"/>
      <c r="X94" s="365"/>
      <c r="Y94" s="365" t="s">
        <v>49</v>
      </c>
      <c r="Z94" s="562"/>
    </row>
    <row r="95" spans="1:26" ht="45.5" customHeight="1">
      <c r="A95" s="3" t="s">
        <v>411</v>
      </c>
      <c r="B95" s="530" t="s">
        <v>410</v>
      </c>
      <c r="C95" s="530">
        <v>194.3</v>
      </c>
      <c r="D95" s="537"/>
      <c r="E95" s="530" t="s">
        <v>266</v>
      </c>
      <c r="F95" s="10">
        <v>15.14</v>
      </c>
      <c r="G95" s="8">
        <v>44.4</v>
      </c>
      <c r="H95" s="91">
        <v>29</v>
      </c>
      <c r="I95" s="10">
        <v>302</v>
      </c>
      <c r="J95" s="46">
        <f t="shared" si="10"/>
        <v>0.52206896551724136</v>
      </c>
      <c r="K95" s="14">
        <f t="shared" si="11"/>
        <v>10.413793103448276</v>
      </c>
      <c r="L95" s="46">
        <f t="shared" si="12"/>
        <v>-0.4960812972466353</v>
      </c>
      <c r="M95" s="527">
        <f>AVERAGE(L95:L100)</f>
        <v>-0.60746668203500809</v>
      </c>
      <c r="N95" s="14">
        <f t="shared" si="13"/>
        <v>0.34099099099099101</v>
      </c>
      <c r="O95" s="527">
        <f>AVERAGE(N95:N100)</f>
        <v>0.29807421978719489</v>
      </c>
      <c r="P95" s="3">
        <v>0.70565999999999995</v>
      </c>
      <c r="Q95" s="119">
        <v>0.70533999999999997</v>
      </c>
      <c r="R95" s="534">
        <f>AVERAGE(Q95:Q100)</f>
        <v>0.70554833333333333</v>
      </c>
      <c r="S95" s="3">
        <v>0.51250899999999999</v>
      </c>
      <c r="T95" s="3">
        <v>-0.5</v>
      </c>
      <c r="U95" s="530">
        <f>AVERAGE(T95:T98,T100)</f>
        <v>1.9999999999999983E-2</v>
      </c>
      <c r="V95" s="38"/>
      <c r="W95" s="3"/>
      <c r="X95" s="3"/>
      <c r="Y95" s="530" t="s">
        <v>49</v>
      </c>
      <c r="Z95" s="551" t="s">
        <v>417</v>
      </c>
    </row>
    <row r="96" spans="1:26">
      <c r="A96" s="3" t="s">
        <v>412</v>
      </c>
      <c r="B96" s="531"/>
      <c r="C96" s="531"/>
      <c r="D96" s="583"/>
      <c r="E96" s="531"/>
      <c r="F96" s="10">
        <v>10.34</v>
      </c>
      <c r="G96" s="8">
        <v>34.9</v>
      </c>
      <c r="H96" s="91">
        <v>30</v>
      </c>
      <c r="I96" s="10">
        <v>263</v>
      </c>
      <c r="J96" s="46">
        <f t="shared" si="10"/>
        <v>0.34466666666666668</v>
      </c>
      <c r="K96" s="14">
        <f t="shared" si="11"/>
        <v>8.7666666666666675</v>
      </c>
      <c r="L96" s="46">
        <f t="shared" si="12"/>
        <v>-0.53284294400032195</v>
      </c>
      <c r="M96" s="528"/>
      <c r="N96" s="14">
        <f t="shared" si="13"/>
        <v>0.29627507163323785</v>
      </c>
      <c r="O96" s="528"/>
      <c r="P96" s="3">
        <v>0.70562999999999998</v>
      </c>
      <c r="Q96" s="119">
        <v>0.70526</v>
      </c>
      <c r="R96" s="535"/>
      <c r="S96" s="3">
        <v>0.51255300000000004</v>
      </c>
      <c r="T96" s="3">
        <v>0.1</v>
      </c>
      <c r="U96" s="531"/>
      <c r="V96" s="38"/>
      <c r="W96" s="3"/>
      <c r="X96" s="3"/>
      <c r="Y96" s="533"/>
      <c r="Z96" s="552"/>
    </row>
    <row r="97" spans="1:26">
      <c r="A97" s="3" t="s">
        <v>413</v>
      </c>
      <c r="B97" s="531"/>
      <c r="C97" s="531"/>
      <c r="D97" s="583"/>
      <c r="E97" s="531"/>
      <c r="F97" s="10">
        <v>11.15</v>
      </c>
      <c r="G97" s="8">
        <v>35.4</v>
      </c>
      <c r="H97" s="91">
        <v>30</v>
      </c>
      <c r="I97" s="10">
        <v>264</v>
      </c>
      <c r="J97" s="46">
        <f t="shared" si="10"/>
        <v>0.3716666666666667</v>
      </c>
      <c r="K97" s="14">
        <f t="shared" si="11"/>
        <v>8.8000000000000007</v>
      </c>
      <c r="L97" s="46">
        <f t="shared" si="12"/>
        <v>-0.50325311786380666</v>
      </c>
      <c r="M97" s="528"/>
      <c r="N97" s="14">
        <f t="shared" si="13"/>
        <v>0.31497175141242939</v>
      </c>
      <c r="O97" s="528"/>
      <c r="P97" s="3">
        <v>0.70567999999999997</v>
      </c>
      <c r="Q97" s="119">
        <v>0.70528000000000002</v>
      </c>
      <c r="R97" s="535"/>
      <c r="S97" s="3">
        <v>0.51255600000000001</v>
      </c>
      <c r="T97" s="3">
        <v>0.1</v>
      </c>
      <c r="U97" s="531"/>
      <c r="V97" s="38"/>
      <c r="W97" s="3"/>
      <c r="X97" s="3"/>
      <c r="Y97" s="533"/>
      <c r="Z97" s="552"/>
    </row>
    <row r="98" spans="1:26">
      <c r="A98" s="3" t="s">
        <v>414</v>
      </c>
      <c r="B98" s="531"/>
      <c r="C98" s="531"/>
      <c r="D98" s="583"/>
      <c r="E98" s="531"/>
      <c r="F98" s="10">
        <v>22.44</v>
      </c>
      <c r="G98" s="8">
        <v>83.5</v>
      </c>
      <c r="H98" s="91">
        <v>30</v>
      </c>
      <c r="I98" s="10">
        <v>451</v>
      </c>
      <c r="J98" s="46">
        <f t="shared" si="10"/>
        <v>0.748</v>
      </c>
      <c r="K98" s="14">
        <f t="shared" si="11"/>
        <v>15.033333333333333</v>
      </c>
      <c r="L98" s="46">
        <f t="shared" si="12"/>
        <v>-0.64604455347947054</v>
      </c>
      <c r="M98" s="528"/>
      <c r="N98" s="14">
        <f t="shared" si="13"/>
        <v>0.26874251497005991</v>
      </c>
      <c r="O98" s="528"/>
      <c r="P98" s="3">
        <v>0.70533999999999997</v>
      </c>
      <c r="Q98" s="119">
        <v>0.70499000000000001</v>
      </c>
      <c r="R98" s="535"/>
      <c r="S98" s="3">
        <v>0.51255300000000004</v>
      </c>
      <c r="T98" s="3">
        <v>0.6</v>
      </c>
      <c r="U98" s="531"/>
      <c r="V98" s="38"/>
      <c r="W98" s="3"/>
      <c r="X98" s="3"/>
      <c r="Y98" s="533"/>
      <c r="Z98" s="552"/>
    </row>
    <row r="99" spans="1:26">
      <c r="A99" s="3" t="s">
        <v>415</v>
      </c>
      <c r="B99" s="531"/>
      <c r="C99" s="531"/>
      <c r="D99" s="583"/>
      <c r="E99" s="531"/>
      <c r="F99" s="10">
        <v>27.65</v>
      </c>
      <c r="G99" s="10">
        <v>87.2</v>
      </c>
      <c r="H99" s="91">
        <v>22</v>
      </c>
      <c r="I99" s="10">
        <v>642</v>
      </c>
      <c r="J99" s="46">
        <f t="shared" si="10"/>
        <v>1.2568181818181818</v>
      </c>
      <c r="K99" s="14">
        <f t="shared" si="11"/>
        <v>29.181818181818183</v>
      </c>
      <c r="L99" s="46">
        <f t="shared" si="12"/>
        <v>-0.97374325189505107</v>
      </c>
      <c r="M99" s="528"/>
      <c r="N99" s="14">
        <f t="shared" si="13"/>
        <v>0.31708715596330272</v>
      </c>
      <c r="O99" s="528"/>
      <c r="P99" s="3">
        <v>0.71126999999999996</v>
      </c>
      <c r="Q99" s="119">
        <v>0.70723999999999998</v>
      </c>
      <c r="R99" s="535"/>
      <c r="S99" s="3"/>
      <c r="T99" s="3"/>
      <c r="U99" s="531"/>
      <c r="V99" s="38"/>
      <c r="W99" s="3"/>
      <c r="X99" s="3"/>
      <c r="Y99" s="533"/>
      <c r="Z99" s="552"/>
    </row>
    <row r="100" spans="1:26" s="73" customFormat="1">
      <c r="A100" s="67" t="s">
        <v>416</v>
      </c>
      <c r="B100" s="532"/>
      <c r="C100" s="532"/>
      <c r="D100" s="539"/>
      <c r="E100" s="532"/>
      <c r="F100" s="118">
        <v>9.94</v>
      </c>
      <c r="G100" s="118">
        <v>39.700000000000003</v>
      </c>
      <c r="H100" s="94">
        <v>21</v>
      </c>
      <c r="I100" s="118">
        <v>207</v>
      </c>
      <c r="J100" s="69">
        <f t="shared" si="10"/>
        <v>0.47333333333333333</v>
      </c>
      <c r="K100" s="69">
        <f t="shared" si="11"/>
        <v>9.8571428571428577</v>
      </c>
      <c r="L100" s="69">
        <f t="shared" si="12"/>
        <v>-0.49283492772476278</v>
      </c>
      <c r="M100" s="529"/>
      <c r="N100" s="69">
        <f t="shared" si="13"/>
        <v>0.25037783375314859</v>
      </c>
      <c r="O100" s="529"/>
      <c r="P100" s="67">
        <v>0.70533999999999997</v>
      </c>
      <c r="Q100" s="120">
        <v>0.70518000000000003</v>
      </c>
      <c r="R100" s="536"/>
      <c r="S100" s="67">
        <v>0.51252399999999998</v>
      </c>
      <c r="T100" s="67">
        <v>-0.2</v>
      </c>
      <c r="U100" s="532"/>
      <c r="V100" s="95"/>
      <c r="W100" s="67"/>
      <c r="X100" s="67"/>
      <c r="Y100" s="532"/>
      <c r="Z100" s="552"/>
    </row>
    <row r="101" spans="1:26">
      <c r="A101" s="3" t="s">
        <v>418</v>
      </c>
      <c r="B101" s="530" t="s">
        <v>420</v>
      </c>
      <c r="C101" s="530">
        <v>209</v>
      </c>
      <c r="D101" s="537"/>
      <c r="E101" s="530" t="s">
        <v>266</v>
      </c>
      <c r="F101" s="91">
        <v>16</v>
      </c>
      <c r="G101" s="91">
        <v>30</v>
      </c>
      <c r="H101" s="91">
        <v>41</v>
      </c>
      <c r="I101" s="91">
        <v>370</v>
      </c>
      <c r="J101" s="14">
        <f t="shared" si="10"/>
        <v>0.3902439024390244</v>
      </c>
      <c r="K101" s="14">
        <f t="shared" si="11"/>
        <v>9.0243902439024382</v>
      </c>
      <c r="L101" s="14">
        <f t="shared" si="12"/>
        <v>-0.50306617937054865</v>
      </c>
      <c r="M101" s="527">
        <f>AVERAGE(L101:L102)</f>
        <v>-0.44861969251200629</v>
      </c>
      <c r="N101" s="20">
        <f t="shared" si="13"/>
        <v>0.53333333333333333</v>
      </c>
      <c r="O101" s="540">
        <f>AVERAGE(N101:N102)</f>
        <v>0.41944444444444445</v>
      </c>
      <c r="P101" s="3">
        <v>0.70468799999999998</v>
      </c>
      <c r="Q101" s="3">
        <v>0.70435999999999999</v>
      </c>
      <c r="R101" s="548">
        <f>AVERAGE(Q101:Q102)</f>
        <v>0.70450999999999997</v>
      </c>
      <c r="S101" s="3">
        <v>0.51267099999999999</v>
      </c>
      <c r="T101" s="3">
        <v>2.5</v>
      </c>
      <c r="U101" s="530">
        <f>AVERAGE(T101:T102)</f>
        <v>2.15</v>
      </c>
      <c r="V101" s="38"/>
      <c r="W101" s="3"/>
      <c r="X101" s="3"/>
      <c r="Y101" s="3" t="s">
        <v>421</v>
      </c>
      <c r="Z101" s="552"/>
    </row>
    <row r="102" spans="1:26" s="73" customFormat="1">
      <c r="A102" s="67" t="s">
        <v>419</v>
      </c>
      <c r="B102" s="532"/>
      <c r="C102" s="532"/>
      <c r="D102" s="539"/>
      <c r="E102" s="532"/>
      <c r="F102" s="67">
        <v>11</v>
      </c>
      <c r="G102" s="67">
        <v>36</v>
      </c>
      <c r="H102" s="75">
        <v>30</v>
      </c>
      <c r="I102" s="67">
        <v>230</v>
      </c>
      <c r="J102" s="69">
        <f t="shared" si="10"/>
        <v>0.36666666666666664</v>
      </c>
      <c r="K102" s="69">
        <f t="shared" si="11"/>
        <v>7.666666666666667</v>
      </c>
      <c r="L102" s="69">
        <f t="shared" si="12"/>
        <v>-0.39417320565346392</v>
      </c>
      <c r="M102" s="529"/>
      <c r="N102" s="121">
        <f t="shared" si="13"/>
        <v>0.30555555555555558</v>
      </c>
      <c r="O102" s="541"/>
      <c r="P102" s="121">
        <v>0.70488899999999999</v>
      </c>
      <c r="Q102" s="120">
        <v>0.70465999999999995</v>
      </c>
      <c r="R102" s="550"/>
      <c r="S102" s="67">
        <v>0.51263400000000003</v>
      </c>
      <c r="T102" s="67">
        <v>1.8</v>
      </c>
      <c r="U102" s="532"/>
      <c r="V102" s="95"/>
      <c r="W102" s="67"/>
      <c r="X102" s="67"/>
      <c r="Y102" s="67" t="s">
        <v>422</v>
      </c>
      <c r="Z102" s="552"/>
    </row>
    <row r="103" spans="1:26" s="131" customFormat="1" ht="33.5" customHeight="1">
      <c r="A103" s="122" t="s">
        <v>424</v>
      </c>
      <c r="B103" s="455" t="s">
        <v>423</v>
      </c>
      <c r="C103" s="123">
        <v>209</v>
      </c>
      <c r="D103" s="123"/>
      <c r="E103" s="123"/>
      <c r="F103" s="124">
        <v>6.92</v>
      </c>
      <c r="G103" s="125">
        <v>24.1</v>
      </c>
      <c r="H103" s="125">
        <v>31</v>
      </c>
      <c r="I103" s="125">
        <v>166</v>
      </c>
      <c r="J103" s="69">
        <f t="shared" si="10"/>
        <v>0.22322580645161291</v>
      </c>
      <c r="K103" s="69">
        <f t="shared" ref="K103" si="14">I103/H103</f>
        <v>5.354838709677419</v>
      </c>
      <c r="L103" s="69">
        <f t="shared" ref="L103" si="15">1.74+LOG(J103,10)-1.92*LOG(K103,10)</f>
        <v>-0.31044867625261685</v>
      </c>
      <c r="M103" s="126"/>
      <c r="N103" s="127">
        <f t="shared" ref="N103" si="16">F103/G103</f>
        <v>0.28713692946058089</v>
      </c>
      <c r="O103" s="128"/>
      <c r="P103" s="129">
        <v>0.70497699999999996</v>
      </c>
      <c r="Q103" s="130">
        <v>0.70482</v>
      </c>
      <c r="S103" s="132">
        <v>0.51258999999999999</v>
      </c>
      <c r="T103" s="133">
        <v>0.8</v>
      </c>
      <c r="U103" s="122"/>
      <c r="V103" s="134"/>
      <c r="W103" s="123"/>
      <c r="X103" s="123"/>
      <c r="Y103" s="123" t="s">
        <v>425</v>
      </c>
      <c r="Z103" s="552"/>
    </row>
    <row r="104" spans="1:26">
      <c r="A104" s="26" t="s">
        <v>427</v>
      </c>
      <c r="B104" s="530" t="s">
        <v>426</v>
      </c>
      <c r="C104" s="530">
        <v>209.3</v>
      </c>
      <c r="D104" s="537"/>
      <c r="E104" s="530" t="s">
        <v>266</v>
      </c>
      <c r="F104" s="29">
        <v>11.3</v>
      </c>
      <c r="G104" s="28">
        <v>47.3</v>
      </c>
      <c r="H104" s="28" t="s">
        <v>402</v>
      </c>
      <c r="I104" s="139">
        <v>325</v>
      </c>
      <c r="J104" s="141"/>
      <c r="K104" s="141"/>
      <c r="L104" s="141"/>
      <c r="M104" s="527">
        <f>AVERAGE(L105,L107:L108)</f>
        <v>-0.50127989546312268</v>
      </c>
      <c r="N104" s="149">
        <f>F104/G104</f>
        <v>0.2389006342494715</v>
      </c>
      <c r="O104" s="524">
        <f>AVERAGE(N104:N105,N107:N108)</f>
        <v>0.24512779183478606</v>
      </c>
      <c r="P104" s="143">
        <v>0.704928</v>
      </c>
      <c r="Q104" s="145">
        <v>0.70474000000000003</v>
      </c>
      <c r="R104" s="548">
        <f>AVERAGE(Q104:Q108)</f>
        <v>0.70440400000000003</v>
      </c>
      <c r="S104" s="146">
        <v>0.51257299999999995</v>
      </c>
      <c r="T104" s="147">
        <v>0.8</v>
      </c>
      <c r="U104" s="542">
        <f>AVERAGE(T104,T107:T108)</f>
        <v>1.7</v>
      </c>
      <c r="V104" s="37"/>
      <c r="W104" s="3"/>
      <c r="X104" s="3"/>
      <c r="Y104" s="55" t="s">
        <v>49</v>
      </c>
      <c r="Z104" s="552"/>
    </row>
    <row r="105" spans="1:26">
      <c r="A105" s="26" t="s">
        <v>428</v>
      </c>
      <c r="B105" s="531"/>
      <c r="C105" s="531"/>
      <c r="D105" s="538"/>
      <c r="E105" s="531"/>
      <c r="F105" s="29">
        <v>14.7</v>
      </c>
      <c r="G105" s="28">
        <v>47.2</v>
      </c>
      <c r="H105" s="139">
        <v>53</v>
      </c>
      <c r="I105" s="139">
        <v>409</v>
      </c>
      <c r="J105" s="46">
        <f t="shared" ref="J105:J108" si="17">F105/H105</f>
        <v>0.27735849056603773</v>
      </c>
      <c r="K105" s="46">
        <f t="shared" ref="K105:K108" si="18">I105/H105</f>
        <v>7.716981132075472</v>
      </c>
      <c r="L105" s="46">
        <f t="shared" ref="L105:L108" si="19">1.74+LOG(J105,10)-1.92*LOG(K105,10)</f>
        <v>-0.52085761659319396</v>
      </c>
      <c r="M105" s="528"/>
      <c r="N105" s="34">
        <f t="shared" ref="N105:N108" si="20">F105/G105</f>
        <v>0.31144067796610164</v>
      </c>
      <c r="O105" s="525"/>
      <c r="P105" s="143">
        <v>0.70513999999999999</v>
      </c>
      <c r="Q105" s="145">
        <v>0.70440000000000003</v>
      </c>
      <c r="R105" s="549"/>
      <c r="S105" s="115"/>
      <c r="T105" s="147"/>
      <c r="U105" s="543"/>
      <c r="V105" s="37"/>
      <c r="W105" s="3"/>
      <c r="X105" s="3"/>
      <c r="Y105" s="55" t="s">
        <v>432</v>
      </c>
      <c r="Z105" s="552"/>
    </row>
    <row r="106" spans="1:26">
      <c r="A106" s="26" t="s">
        <v>431</v>
      </c>
      <c r="B106" s="531"/>
      <c r="C106" s="531"/>
      <c r="D106" s="538"/>
      <c r="E106" s="531"/>
      <c r="F106" s="29" t="s">
        <v>402</v>
      </c>
      <c r="G106" s="28" t="s">
        <v>402</v>
      </c>
      <c r="H106" s="139" t="s">
        <v>402</v>
      </c>
      <c r="I106" s="139" t="s">
        <v>402</v>
      </c>
      <c r="J106" s="46" t="s">
        <v>402</v>
      </c>
      <c r="K106" s="46" t="s">
        <v>402</v>
      </c>
      <c r="L106" s="46" t="s">
        <v>402</v>
      </c>
      <c r="M106" s="528"/>
      <c r="N106" s="34" t="s">
        <v>402</v>
      </c>
      <c r="O106" s="525"/>
      <c r="P106" s="143">
        <v>0.70413000000000003</v>
      </c>
      <c r="Q106" s="145">
        <v>0.70399</v>
      </c>
      <c r="R106" s="549"/>
      <c r="S106" s="115"/>
      <c r="T106" s="147"/>
      <c r="U106" s="543"/>
      <c r="V106" s="37"/>
      <c r="W106" s="3"/>
      <c r="X106" s="3"/>
      <c r="Y106" s="55" t="s">
        <v>49</v>
      </c>
      <c r="Z106" s="552"/>
    </row>
    <row r="107" spans="1:26">
      <c r="A107" s="26" t="s">
        <v>429</v>
      </c>
      <c r="B107" s="531"/>
      <c r="C107" s="531"/>
      <c r="D107" s="538"/>
      <c r="E107" s="531"/>
      <c r="F107" s="28">
        <v>5.44</v>
      </c>
      <c r="G107" s="28">
        <v>34.200000000000003</v>
      </c>
      <c r="H107" s="139">
        <v>23</v>
      </c>
      <c r="I107" s="139">
        <v>177</v>
      </c>
      <c r="J107" s="46">
        <f t="shared" si="17"/>
        <v>0.23652173913043481</v>
      </c>
      <c r="K107" s="46">
        <f t="shared" si="18"/>
        <v>7.6956521739130439</v>
      </c>
      <c r="L107" s="46">
        <f t="shared" si="19"/>
        <v>-0.58772016258030324</v>
      </c>
      <c r="M107" s="528"/>
      <c r="N107" s="34">
        <f t="shared" si="20"/>
        <v>0.1590643274853801</v>
      </c>
      <c r="O107" s="525"/>
      <c r="P107" s="34">
        <v>0.70455299999999998</v>
      </c>
      <c r="Q107" s="145">
        <v>0.70443999999999996</v>
      </c>
      <c r="R107" s="549"/>
      <c r="S107" s="146">
        <v>0.51263199999999998</v>
      </c>
      <c r="T107" s="147">
        <v>2</v>
      </c>
      <c r="U107" s="543"/>
      <c r="V107" s="37"/>
      <c r="W107" s="3"/>
      <c r="X107" s="3"/>
      <c r="Y107" s="55" t="s">
        <v>49</v>
      </c>
      <c r="Z107" s="552"/>
    </row>
    <row r="108" spans="1:26" s="73" customFormat="1">
      <c r="A108" s="367" t="s">
        <v>430</v>
      </c>
      <c r="B108" s="532"/>
      <c r="C108" s="532"/>
      <c r="D108" s="539"/>
      <c r="E108" s="532"/>
      <c r="F108" s="136">
        <v>10.79</v>
      </c>
      <c r="G108" s="136">
        <v>39.799999999999997</v>
      </c>
      <c r="H108" s="140">
        <v>30</v>
      </c>
      <c r="I108" s="140">
        <v>228</v>
      </c>
      <c r="J108" s="69">
        <f t="shared" si="17"/>
        <v>0.35966666666666663</v>
      </c>
      <c r="K108" s="69">
        <f t="shared" si="18"/>
        <v>7.6</v>
      </c>
      <c r="L108" s="69">
        <f t="shared" si="19"/>
        <v>-0.39526190721587073</v>
      </c>
      <c r="M108" s="529"/>
      <c r="N108" s="137">
        <f t="shared" si="20"/>
        <v>0.27110552763819096</v>
      </c>
      <c r="O108" s="526"/>
      <c r="P108" s="120">
        <v>0.70452000000000004</v>
      </c>
      <c r="Q108" s="120">
        <v>0.70445000000000002</v>
      </c>
      <c r="R108" s="550"/>
      <c r="S108" s="381">
        <v>0.51264600000000005</v>
      </c>
      <c r="T108" s="370">
        <v>2.2999999999999998</v>
      </c>
      <c r="U108" s="544"/>
      <c r="V108" s="138"/>
      <c r="W108" s="365"/>
      <c r="X108" s="365"/>
      <c r="Y108" s="66" t="s">
        <v>49</v>
      </c>
      <c r="Z108" s="552"/>
    </row>
    <row r="109" spans="1:26">
      <c r="A109" s="26" t="s">
        <v>434</v>
      </c>
      <c r="B109" s="530" t="s">
        <v>433</v>
      </c>
      <c r="C109" s="530">
        <v>211.5</v>
      </c>
      <c r="D109" s="537"/>
      <c r="E109" s="530" t="s">
        <v>266</v>
      </c>
      <c r="F109" s="29">
        <v>15</v>
      </c>
      <c r="G109" s="29">
        <v>43.1</v>
      </c>
      <c r="H109" s="139">
        <v>26</v>
      </c>
      <c r="I109" s="139">
        <v>258</v>
      </c>
      <c r="J109" s="46">
        <f t="shared" ref="J109" si="21">F109/H109</f>
        <v>0.57692307692307687</v>
      </c>
      <c r="K109" s="46">
        <f t="shared" ref="K109" si="22">I109/H109</f>
        <v>9.9230769230769234</v>
      </c>
      <c r="L109" s="46">
        <f t="shared" ref="L109" si="23">1.74+LOG(J109,10)-1.92*LOG(K109,10)</f>
        <v>-0.41244309626056785</v>
      </c>
      <c r="M109" s="527">
        <f>AVERAGE(L109:L111)</f>
        <v>-0.41543803562502091</v>
      </c>
      <c r="N109" s="34">
        <f>F109/G109</f>
        <v>0.3480278422273782</v>
      </c>
      <c r="O109" s="527">
        <f>AVERAGE(N109:N111)</f>
        <v>0.33316414417096024</v>
      </c>
      <c r="P109" s="144">
        <v>0.70552000000000004</v>
      </c>
      <c r="Q109" s="144">
        <v>0.70484000000000002</v>
      </c>
      <c r="R109" s="545">
        <f>AVERAGE(Q109:Q109,Q111)</f>
        <v>0.70514999999999994</v>
      </c>
      <c r="S109" s="3">
        <v>0.512513</v>
      </c>
      <c r="T109" s="147">
        <v>0</v>
      </c>
      <c r="U109" s="542">
        <f>AVERAGE(T109:T111)</f>
        <v>0.8666666666666667</v>
      </c>
      <c r="V109" s="37"/>
      <c r="W109" s="3"/>
      <c r="X109" s="3"/>
      <c r="Y109" s="368" t="s">
        <v>49</v>
      </c>
      <c r="Z109" s="552"/>
    </row>
    <row r="110" spans="1:26">
      <c r="A110" s="26" t="s">
        <v>435</v>
      </c>
      <c r="B110" s="531"/>
      <c r="C110" s="531"/>
      <c r="D110" s="583"/>
      <c r="E110" s="531"/>
      <c r="F110" s="29">
        <v>28.6</v>
      </c>
      <c r="G110" s="29">
        <v>89.9</v>
      </c>
      <c r="H110" s="139">
        <v>36</v>
      </c>
      <c r="I110" s="139">
        <v>437</v>
      </c>
      <c r="J110" s="46">
        <f>F110/H110</f>
        <v>0.79444444444444451</v>
      </c>
      <c r="K110" s="46">
        <f>I110/H110</f>
        <v>12.138888888888889</v>
      </c>
      <c r="L110" s="46">
        <f>1.74+LOG(J110,10)-1.92*LOG(K110,10)</f>
        <v>-0.44156002514826231</v>
      </c>
      <c r="M110" s="528"/>
      <c r="N110" s="34">
        <f>F110/G110</f>
        <v>0.31813125695216909</v>
      </c>
      <c r="O110" s="528"/>
      <c r="P110" s="144"/>
      <c r="Q110" s="144"/>
      <c r="R110" s="546"/>
      <c r="S110" s="3">
        <v>0.51259600000000005</v>
      </c>
      <c r="T110" s="147">
        <v>1.8</v>
      </c>
      <c r="U110" s="543"/>
      <c r="V110" s="37"/>
      <c r="W110" s="3"/>
      <c r="X110" s="3"/>
      <c r="Y110" s="368" t="s">
        <v>49</v>
      </c>
      <c r="Z110" s="552"/>
    </row>
    <row r="111" spans="1:26" s="73" customFormat="1">
      <c r="A111" s="367" t="s">
        <v>436</v>
      </c>
      <c r="B111" s="532"/>
      <c r="C111" s="532"/>
      <c r="D111" s="539"/>
      <c r="E111" s="532"/>
      <c r="F111" s="135">
        <v>6.1</v>
      </c>
      <c r="G111" s="135">
        <v>18.3</v>
      </c>
      <c r="H111" s="140">
        <v>20</v>
      </c>
      <c r="I111" s="140">
        <v>139</v>
      </c>
      <c r="J111" s="69">
        <f>F111/H111</f>
        <v>0.30499999999999999</v>
      </c>
      <c r="K111" s="69">
        <f>I111/H111</f>
        <v>6.95</v>
      </c>
      <c r="L111" s="69">
        <f>1.74+LOG(J111,10)-1.92*LOG(K111,10)</f>
        <v>-0.39231098546623255</v>
      </c>
      <c r="M111" s="529"/>
      <c r="N111" s="137">
        <f>F111/G111</f>
        <v>0.33333333333333331</v>
      </c>
      <c r="O111" s="529"/>
      <c r="P111" s="120">
        <v>0.70648999999999995</v>
      </c>
      <c r="Q111" s="120">
        <v>0.70545999999999998</v>
      </c>
      <c r="R111" s="547"/>
      <c r="S111" s="365">
        <v>0.51257299999999995</v>
      </c>
      <c r="T111" s="370">
        <v>0.8</v>
      </c>
      <c r="U111" s="544"/>
      <c r="V111" s="138"/>
      <c r="W111" s="365"/>
      <c r="X111" s="365"/>
      <c r="Y111" s="365" t="s">
        <v>432</v>
      </c>
      <c r="Z111" s="553"/>
    </row>
    <row r="112" spans="1:26" s="57" customFormat="1">
      <c r="V112" s="380"/>
      <c r="W112" s="368"/>
      <c r="X112" s="368"/>
      <c r="Z112" s="185"/>
    </row>
    <row r="113" spans="1:26" s="57" customFormat="1"/>
    <row r="114" spans="1:26" s="57" customFormat="1">
      <c r="A114" s="366"/>
      <c r="B114" s="177"/>
      <c r="C114" s="177"/>
      <c r="D114" s="368"/>
      <c r="E114" s="177"/>
      <c r="F114" s="29"/>
      <c r="G114" s="29"/>
      <c r="H114" s="139"/>
      <c r="I114" s="139"/>
      <c r="J114" s="46"/>
      <c r="K114" s="46"/>
      <c r="L114" s="46"/>
      <c r="M114" s="180"/>
      <c r="N114" s="34"/>
      <c r="O114" s="377"/>
      <c r="P114" s="144"/>
      <c r="Q114" s="144"/>
      <c r="R114" s="379"/>
      <c r="S114" s="368"/>
      <c r="T114" s="369"/>
      <c r="U114" s="378"/>
      <c r="V114" s="380"/>
      <c r="W114" s="368"/>
      <c r="X114" s="368"/>
      <c r="Y114" s="368"/>
      <c r="Z114" s="185"/>
    </row>
    <row r="116" spans="1:26">
      <c r="A116" s="26"/>
      <c r="B116" s="3"/>
      <c r="C116" s="3"/>
      <c r="D116" s="3"/>
      <c r="E116" s="3"/>
      <c r="F116" s="29"/>
      <c r="G116" s="28"/>
      <c r="H116" s="28"/>
      <c r="I116" s="28"/>
      <c r="J116" s="14"/>
      <c r="K116" s="14"/>
      <c r="L116" s="14"/>
      <c r="M116" s="14"/>
      <c r="N116" s="34"/>
      <c r="O116" s="35"/>
      <c r="P116" s="34"/>
      <c r="Q116" s="28"/>
      <c r="T116" s="39"/>
      <c r="U116" s="26"/>
      <c r="V116" s="37"/>
      <c r="W116" s="3"/>
      <c r="X116" s="3"/>
    </row>
    <row r="117" spans="1:26">
      <c r="A117" s="26"/>
      <c r="B117" s="3"/>
      <c r="C117" s="3"/>
      <c r="D117" s="3"/>
      <c r="E117" s="3"/>
      <c r="F117" s="29"/>
      <c r="G117" s="28"/>
      <c r="H117" s="28"/>
      <c r="I117" s="28"/>
      <c r="J117" s="14"/>
      <c r="K117" s="14"/>
      <c r="L117" s="14"/>
      <c r="M117" s="14"/>
      <c r="N117" s="34"/>
      <c r="O117" s="33"/>
      <c r="P117" s="33"/>
      <c r="T117" s="39"/>
      <c r="U117" s="26"/>
      <c r="V117" s="37"/>
      <c r="W117" s="3"/>
      <c r="X117" s="3"/>
    </row>
    <row r="118" spans="1:26">
      <c r="A118" s="26"/>
      <c r="B118" s="3"/>
      <c r="C118" s="3"/>
      <c r="D118" s="3"/>
      <c r="E118" s="3"/>
      <c r="F118" s="29"/>
      <c r="G118" s="28"/>
      <c r="H118" s="28"/>
      <c r="I118" s="28"/>
      <c r="J118" s="14"/>
      <c r="K118" s="14"/>
      <c r="L118" s="14"/>
      <c r="M118" s="14"/>
      <c r="N118" s="33"/>
      <c r="O118" s="33"/>
      <c r="P118" s="33"/>
      <c r="T118" s="39"/>
      <c r="U118" s="26"/>
      <c r="V118" s="37"/>
      <c r="W118" s="3"/>
      <c r="X118" s="3"/>
    </row>
    <row r="119" spans="1:26">
      <c r="A119" s="30"/>
      <c r="B119" s="3"/>
      <c r="C119" s="3"/>
      <c r="D119" s="3"/>
      <c r="E119" s="3"/>
      <c r="F119" s="29"/>
      <c r="G119" s="40"/>
      <c r="H119" s="28"/>
      <c r="I119" s="40"/>
      <c r="J119" s="14"/>
      <c r="K119" s="14"/>
      <c r="L119" s="14"/>
      <c r="M119" s="14"/>
      <c r="N119" s="34"/>
      <c r="O119" s="42"/>
      <c r="P119" s="34"/>
      <c r="Q119" s="26"/>
      <c r="T119" s="26"/>
      <c r="U119" s="26"/>
      <c r="V119" s="37"/>
      <c r="W119" s="3"/>
      <c r="X119" s="3"/>
    </row>
    <row r="120" spans="1:26">
      <c r="A120" s="30"/>
      <c r="B120" s="3"/>
      <c r="C120" s="3"/>
      <c r="D120" s="3"/>
      <c r="E120" s="3"/>
      <c r="F120" s="29"/>
      <c r="G120" s="40"/>
      <c r="H120" s="28"/>
      <c r="I120" s="40"/>
      <c r="J120" s="14"/>
      <c r="K120" s="14"/>
      <c r="L120" s="14"/>
      <c r="M120" s="14"/>
      <c r="N120" s="34"/>
      <c r="O120" s="43"/>
      <c r="P120" s="33"/>
      <c r="Q120" s="33"/>
      <c r="T120" s="26"/>
      <c r="U120" s="26"/>
      <c r="V120" s="37"/>
      <c r="W120" s="3"/>
      <c r="X120" s="3"/>
    </row>
    <row r="121" spans="1:26">
      <c r="A121" s="30"/>
      <c r="B121" s="3"/>
      <c r="C121" s="3"/>
      <c r="D121" s="3"/>
      <c r="E121" s="3"/>
      <c r="F121" s="29"/>
      <c r="G121" s="40"/>
      <c r="H121" s="28"/>
      <c r="I121" s="40"/>
      <c r="J121" s="14"/>
      <c r="K121" s="14"/>
      <c r="L121" s="14"/>
      <c r="M121" s="14"/>
      <c r="N121" s="34"/>
      <c r="O121" s="42"/>
      <c r="P121" s="34"/>
      <c r="Q121" s="26"/>
      <c r="T121" s="26"/>
      <c r="U121" s="26"/>
      <c r="V121" s="37"/>
      <c r="W121" s="3"/>
      <c r="X121" s="3"/>
    </row>
    <row r="122" spans="1:26">
      <c r="A122" s="30"/>
      <c r="B122" s="3"/>
      <c r="C122" s="3"/>
      <c r="D122" s="3"/>
      <c r="E122" s="3"/>
      <c r="F122" s="29"/>
      <c r="G122" s="40"/>
      <c r="H122" s="28"/>
      <c r="I122" s="40"/>
      <c r="J122" s="14"/>
      <c r="K122" s="14"/>
      <c r="L122" s="14"/>
      <c r="M122" s="14"/>
      <c r="N122" s="34"/>
      <c r="O122" s="42"/>
      <c r="P122" s="34"/>
      <c r="Q122" s="26"/>
      <c r="T122" s="26"/>
      <c r="U122" s="26"/>
      <c r="V122" s="37"/>
      <c r="W122" s="3"/>
      <c r="X122" s="3"/>
    </row>
    <row r="123" spans="1:26">
      <c r="A123" s="30"/>
      <c r="B123" s="3"/>
      <c r="C123" s="3"/>
      <c r="D123" s="3"/>
      <c r="E123" s="3"/>
      <c r="F123" s="41"/>
      <c r="G123" s="40"/>
      <c r="H123" s="28"/>
      <c r="I123" s="40"/>
      <c r="J123" s="14"/>
      <c r="K123" s="14"/>
      <c r="L123" s="14"/>
      <c r="M123" s="14"/>
      <c r="N123" s="34"/>
      <c r="O123" s="42"/>
      <c r="P123" s="34"/>
      <c r="Q123" s="26"/>
      <c r="T123" s="26"/>
      <c r="U123" s="26"/>
      <c r="V123" s="37"/>
      <c r="W123" s="3"/>
      <c r="X123" s="3"/>
    </row>
    <row r="124" spans="1:26">
      <c r="A124" s="30"/>
      <c r="B124" s="3"/>
      <c r="C124" s="3"/>
      <c r="D124" s="3"/>
      <c r="E124" s="3"/>
      <c r="F124" s="29"/>
      <c r="G124" s="40"/>
      <c r="H124" s="28"/>
      <c r="I124" s="40"/>
      <c r="J124" s="14"/>
      <c r="K124" s="14"/>
      <c r="L124" s="14"/>
      <c r="M124" s="14"/>
      <c r="N124" s="33"/>
      <c r="T124" s="26"/>
      <c r="U124" s="26"/>
      <c r="V124" s="37"/>
      <c r="W124" s="3"/>
      <c r="X124" s="3"/>
    </row>
    <row r="125" spans="1:26">
      <c r="A125" s="30"/>
      <c r="B125" s="3"/>
      <c r="C125" s="3"/>
      <c r="D125" s="3"/>
      <c r="E125" s="3"/>
      <c r="F125" s="28"/>
      <c r="G125" s="28"/>
      <c r="H125" s="28"/>
      <c r="I125" s="28"/>
      <c r="J125" s="14"/>
      <c r="K125" s="14"/>
      <c r="L125" s="14"/>
      <c r="M125" s="14"/>
      <c r="N125" s="34"/>
      <c r="O125" s="35"/>
      <c r="P125" s="34"/>
      <c r="Q125" s="28"/>
      <c r="T125" s="28"/>
      <c r="U125" s="28"/>
      <c r="V125" s="37"/>
      <c r="W125" s="3"/>
      <c r="X125" s="3"/>
    </row>
    <row r="126" spans="1:26">
      <c r="A126" s="30"/>
      <c r="B126" s="3"/>
      <c r="C126" s="3"/>
      <c r="D126" s="3"/>
      <c r="E126" s="3"/>
      <c r="F126" s="28"/>
      <c r="G126" s="28"/>
      <c r="H126" s="28"/>
      <c r="I126" s="28"/>
      <c r="J126" s="14"/>
      <c r="K126" s="14"/>
      <c r="L126" s="14"/>
      <c r="M126" s="14"/>
      <c r="N126" s="34"/>
      <c r="O126" s="35"/>
      <c r="P126" s="34"/>
      <c r="Q126" s="28"/>
      <c r="T126" s="28"/>
      <c r="U126" s="28"/>
      <c r="V126" s="37"/>
      <c r="W126" s="3"/>
      <c r="X126" s="3"/>
    </row>
    <row r="127" spans="1:26">
      <c r="A127" s="27"/>
      <c r="B127" s="3"/>
      <c r="C127" s="3"/>
      <c r="D127" s="3"/>
      <c r="E127" s="3"/>
      <c r="F127" s="28"/>
      <c r="G127" s="45"/>
      <c r="H127" s="28"/>
      <c r="I127" s="28"/>
      <c r="J127" s="46"/>
      <c r="K127" s="14"/>
      <c r="L127" s="14"/>
      <c r="M127" s="14"/>
      <c r="T127" s="26"/>
      <c r="U127" s="26"/>
      <c r="V127" s="37"/>
      <c r="W127" s="3"/>
      <c r="X127" s="3"/>
    </row>
    <row r="128" spans="1:26">
      <c r="A128" s="27"/>
      <c r="B128" s="3"/>
      <c r="C128" s="3"/>
      <c r="D128" s="3"/>
      <c r="E128" s="3"/>
      <c r="F128" s="28"/>
      <c r="G128" s="45"/>
      <c r="H128" s="28"/>
      <c r="I128" s="28"/>
      <c r="J128" s="46"/>
      <c r="K128" s="14"/>
      <c r="L128" s="14"/>
      <c r="M128" s="14"/>
      <c r="Q128" s="43"/>
      <c r="T128" s="26"/>
      <c r="U128" s="26"/>
      <c r="V128" s="37"/>
      <c r="W128" s="3"/>
      <c r="X128" s="3"/>
    </row>
    <row r="129" spans="1:24">
      <c r="A129" s="27"/>
      <c r="B129" s="3"/>
      <c r="C129" s="3"/>
      <c r="D129" s="3"/>
      <c r="E129" s="3"/>
      <c r="F129" s="28"/>
      <c r="G129" s="45"/>
      <c r="H129" s="28"/>
      <c r="I129" s="28"/>
      <c r="J129" s="46"/>
      <c r="K129" s="14"/>
      <c r="L129" s="14"/>
      <c r="M129" s="14"/>
      <c r="N129" s="34"/>
      <c r="O129" s="35"/>
      <c r="P129" s="34"/>
      <c r="Q129" s="39"/>
      <c r="T129" s="26"/>
      <c r="U129" s="26"/>
      <c r="V129" s="37"/>
      <c r="W129" s="3"/>
      <c r="X129" s="3"/>
    </row>
    <row r="130" spans="1:24">
      <c r="A130" s="27"/>
      <c r="B130" s="3"/>
      <c r="C130" s="3"/>
      <c r="D130" s="3"/>
      <c r="E130" s="3"/>
      <c r="F130" s="28"/>
      <c r="G130" s="45"/>
      <c r="H130" s="28"/>
      <c r="I130" s="28"/>
      <c r="J130" s="46"/>
      <c r="K130" s="14"/>
      <c r="L130" s="14"/>
      <c r="M130" s="14"/>
      <c r="N130" s="34"/>
      <c r="O130" s="35"/>
      <c r="P130" s="34"/>
      <c r="Q130" s="39"/>
      <c r="T130" s="26"/>
      <c r="U130" s="26"/>
      <c r="V130" s="37"/>
      <c r="W130" s="3"/>
      <c r="X130" s="3"/>
    </row>
    <row r="131" spans="1:24">
      <c r="A131" s="27"/>
      <c r="B131" s="3"/>
      <c r="C131" s="3"/>
      <c r="D131" s="3"/>
      <c r="E131" s="3"/>
      <c r="F131" s="28"/>
      <c r="G131" s="45"/>
      <c r="H131" s="28"/>
      <c r="I131" s="28"/>
      <c r="J131" s="46"/>
      <c r="K131" s="14"/>
      <c r="L131" s="14"/>
      <c r="M131" s="14"/>
      <c r="N131" s="33"/>
      <c r="O131" s="33"/>
      <c r="P131" s="33"/>
      <c r="Q131" s="43"/>
      <c r="T131" s="26"/>
      <c r="U131" s="26"/>
      <c r="V131" s="37"/>
      <c r="W131" s="3"/>
      <c r="X131" s="3"/>
    </row>
    <row r="132" spans="1:24">
      <c r="A132" s="27"/>
      <c r="B132" s="3"/>
      <c r="C132" s="3"/>
      <c r="D132" s="3"/>
      <c r="E132" s="3"/>
      <c r="F132" s="28"/>
      <c r="G132" s="45"/>
      <c r="H132" s="28"/>
      <c r="I132" s="28"/>
      <c r="J132" s="46"/>
      <c r="K132" s="14"/>
      <c r="L132" s="14"/>
      <c r="M132" s="14"/>
      <c r="N132" s="32"/>
      <c r="O132" s="35"/>
      <c r="P132" s="34"/>
      <c r="Q132" s="39"/>
      <c r="T132" s="26"/>
      <c r="U132" s="26"/>
      <c r="V132" s="37"/>
      <c r="W132" s="3"/>
      <c r="X132" s="3"/>
    </row>
    <row r="133" spans="1:24">
      <c r="A133" s="27"/>
      <c r="B133" s="3"/>
      <c r="C133" s="3"/>
      <c r="D133" s="3"/>
      <c r="E133" s="3"/>
      <c r="F133" s="28"/>
      <c r="G133" s="45"/>
      <c r="H133" s="28"/>
      <c r="I133" s="28"/>
      <c r="J133" s="46"/>
      <c r="K133" s="14"/>
      <c r="L133" s="14"/>
      <c r="M133" s="14"/>
      <c r="N133" s="33"/>
      <c r="O133" s="33"/>
      <c r="P133" s="33"/>
      <c r="Q133" s="43"/>
      <c r="T133" s="26"/>
      <c r="U133" s="26"/>
      <c r="V133" s="37"/>
      <c r="W133" s="3"/>
      <c r="X133" s="3"/>
    </row>
    <row r="134" spans="1:24">
      <c r="A134" s="27"/>
      <c r="B134" s="3"/>
      <c r="C134" s="3"/>
      <c r="D134" s="3"/>
      <c r="E134" s="3"/>
      <c r="F134" s="28"/>
      <c r="G134" s="45"/>
      <c r="H134" s="28"/>
      <c r="I134" s="28"/>
      <c r="J134" s="46"/>
      <c r="K134" s="14"/>
      <c r="L134" s="14"/>
      <c r="M134" s="14"/>
      <c r="N134" s="33"/>
      <c r="O134" s="33"/>
      <c r="P134" s="33"/>
      <c r="Q134" s="43"/>
      <c r="T134" s="26"/>
      <c r="U134" s="26"/>
      <c r="V134" s="37"/>
      <c r="W134" s="3"/>
      <c r="X134" s="3"/>
    </row>
    <row r="135" spans="1:24">
      <c r="A135" s="27"/>
      <c r="B135" s="3"/>
      <c r="C135" s="3"/>
      <c r="D135" s="3"/>
      <c r="E135" s="3"/>
      <c r="F135" s="28"/>
      <c r="G135" s="45"/>
      <c r="H135" s="28"/>
      <c r="I135" s="28"/>
      <c r="J135" s="46"/>
      <c r="K135" s="14"/>
      <c r="L135" s="14"/>
      <c r="M135" s="14"/>
      <c r="N135" s="34"/>
      <c r="O135" s="35"/>
      <c r="P135" s="34"/>
      <c r="Q135" s="39"/>
      <c r="T135" s="26"/>
      <c r="U135" s="26"/>
      <c r="V135" s="37"/>
      <c r="W135" s="3"/>
      <c r="X135" s="3"/>
    </row>
    <row r="136" spans="1:24">
      <c r="A136" s="27"/>
      <c r="B136" s="3"/>
      <c r="C136" s="3"/>
      <c r="D136" s="3"/>
      <c r="E136" s="3"/>
      <c r="F136" s="28"/>
      <c r="G136" s="45"/>
      <c r="H136" s="28"/>
      <c r="I136" s="28"/>
      <c r="J136" s="46"/>
      <c r="K136" s="14"/>
      <c r="L136" s="14"/>
      <c r="M136" s="14"/>
      <c r="N136" s="34"/>
      <c r="O136" s="35"/>
      <c r="P136" s="34"/>
      <c r="Q136" s="48"/>
      <c r="T136" s="26"/>
      <c r="U136" s="26"/>
      <c r="V136" s="37"/>
      <c r="W136" s="3"/>
      <c r="X136" s="3"/>
    </row>
    <row r="137" spans="1:24">
      <c r="A137" s="27"/>
      <c r="B137" s="3"/>
      <c r="C137" s="3"/>
      <c r="D137" s="3"/>
      <c r="E137" s="3"/>
      <c r="F137" s="28"/>
      <c r="G137" s="45"/>
      <c r="H137" s="28"/>
      <c r="I137" s="28"/>
      <c r="J137" s="46"/>
      <c r="K137" s="14"/>
      <c r="L137" s="14"/>
      <c r="M137" s="14"/>
      <c r="N137" s="34"/>
      <c r="O137" s="35"/>
      <c r="P137" s="34"/>
      <c r="Q137" s="48"/>
      <c r="T137" s="26"/>
      <c r="U137" s="26"/>
      <c r="V137" s="37"/>
      <c r="W137" s="3"/>
      <c r="X137" s="3"/>
    </row>
    <row r="138" spans="1:24">
      <c r="A138" s="27"/>
      <c r="B138" s="3"/>
      <c r="C138" s="3"/>
      <c r="D138" s="3"/>
      <c r="E138" s="3"/>
      <c r="F138" s="28"/>
      <c r="G138" s="45"/>
      <c r="H138" s="28"/>
      <c r="I138" s="28"/>
      <c r="J138" s="46"/>
      <c r="K138" s="14"/>
      <c r="L138" s="14"/>
      <c r="M138" s="14"/>
      <c r="N138" s="34"/>
      <c r="O138" s="35"/>
      <c r="P138" s="34"/>
      <c r="Q138" s="39"/>
      <c r="T138" s="26"/>
      <c r="U138" s="26"/>
      <c r="V138" s="37"/>
      <c r="W138" s="3"/>
      <c r="X138" s="3"/>
    </row>
    <row r="139" spans="1:24">
      <c r="A139" s="27"/>
      <c r="B139" s="3"/>
      <c r="C139" s="3"/>
      <c r="D139" s="3"/>
      <c r="E139" s="3"/>
      <c r="F139" s="28"/>
      <c r="G139" s="45"/>
      <c r="H139" s="28"/>
      <c r="I139" s="28"/>
      <c r="J139" s="46"/>
      <c r="K139" s="14"/>
      <c r="L139" s="14"/>
      <c r="M139" s="14"/>
      <c r="N139" s="33"/>
      <c r="O139" s="33"/>
      <c r="P139" s="33"/>
      <c r="Q139" s="43"/>
      <c r="T139" s="26"/>
      <c r="U139" s="26"/>
      <c r="V139" s="37"/>
      <c r="W139" s="3"/>
      <c r="X139" s="3"/>
    </row>
    <row r="140" spans="1:24">
      <c r="A140" s="27"/>
      <c r="B140" s="3"/>
      <c r="C140" s="3"/>
      <c r="D140" s="3"/>
      <c r="E140" s="3"/>
      <c r="F140" s="28"/>
      <c r="G140" s="45"/>
      <c r="H140" s="28"/>
      <c r="I140" s="28"/>
      <c r="J140" s="46"/>
      <c r="K140" s="14"/>
      <c r="L140" s="14"/>
      <c r="M140" s="14"/>
      <c r="N140" s="34"/>
      <c r="O140" s="35"/>
      <c r="P140" s="34"/>
      <c r="Q140" s="39"/>
      <c r="T140" s="26"/>
      <c r="U140" s="26"/>
      <c r="V140" s="37"/>
      <c r="W140" s="3"/>
      <c r="X140" s="3"/>
    </row>
    <row r="141" spans="1:24">
      <c r="A141" s="27"/>
      <c r="B141" s="3"/>
      <c r="C141" s="3"/>
      <c r="D141" s="3"/>
      <c r="E141" s="3"/>
      <c r="F141" s="28"/>
      <c r="G141" s="45"/>
      <c r="H141" s="28"/>
      <c r="I141" s="28"/>
      <c r="J141" s="46"/>
      <c r="K141" s="14"/>
      <c r="L141" s="14"/>
      <c r="M141" s="14"/>
      <c r="N141" s="33"/>
      <c r="O141" s="33"/>
      <c r="P141" s="33"/>
      <c r="Q141" s="43"/>
      <c r="T141" s="26"/>
      <c r="U141" s="26"/>
      <c r="V141" s="37"/>
      <c r="W141" s="3"/>
      <c r="X141" s="3"/>
    </row>
    <row r="142" spans="1:24">
      <c r="A142" s="44"/>
      <c r="B142" s="3"/>
      <c r="C142" s="3"/>
      <c r="D142" s="3"/>
      <c r="E142" s="3"/>
      <c r="F142" s="28"/>
      <c r="G142" s="45"/>
      <c r="H142" s="28"/>
      <c r="I142" s="28"/>
      <c r="J142" s="46"/>
      <c r="K142" s="14"/>
      <c r="L142" s="14"/>
      <c r="M142" s="14"/>
      <c r="N142" s="34"/>
      <c r="O142" s="35"/>
      <c r="P142" s="34"/>
      <c r="Q142" s="48"/>
      <c r="T142" s="26"/>
      <c r="U142" s="26"/>
      <c r="V142" s="37"/>
      <c r="W142" s="3"/>
      <c r="X142" s="3"/>
    </row>
    <row r="143" spans="1:24">
      <c r="A143" s="44"/>
      <c r="B143" s="3"/>
      <c r="C143" s="3"/>
      <c r="D143" s="3"/>
      <c r="E143" s="3"/>
      <c r="F143" s="28"/>
      <c r="G143" s="45"/>
      <c r="H143" s="28"/>
      <c r="I143" s="28"/>
      <c r="J143" s="46"/>
      <c r="K143" s="14"/>
      <c r="L143" s="14"/>
      <c r="M143" s="14"/>
      <c r="N143" s="33"/>
      <c r="O143" s="33"/>
      <c r="P143" s="33"/>
      <c r="Q143" s="43"/>
      <c r="T143" s="26"/>
      <c r="U143" s="26"/>
      <c r="V143" s="37"/>
      <c r="W143" s="3"/>
      <c r="X143" s="3"/>
    </row>
    <row r="144" spans="1:24">
      <c r="A144" s="27"/>
      <c r="B144" s="3"/>
      <c r="C144" s="3"/>
      <c r="D144" s="3"/>
      <c r="E144" s="3"/>
      <c r="F144" s="28"/>
      <c r="G144" s="45"/>
      <c r="H144" s="28"/>
      <c r="I144" s="28"/>
      <c r="J144" s="46"/>
      <c r="K144" s="14"/>
      <c r="L144" s="14"/>
      <c r="M144" s="14"/>
      <c r="N144" s="34"/>
      <c r="O144" s="35"/>
      <c r="P144" s="34"/>
      <c r="Q144" s="48"/>
      <c r="T144" s="26"/>
      <c r="U144" s="26"/>
      <c r="V144" s="37"/>
      <c r="W144" s="3"/>
      <c r="X144" s="3"/>
    </row>
    <row r="145" spans="1:24">
      <c r="A145" s="27"/>
      <c r="B145" s="3"/>
      <c r="C145" s="3"/>
      <c r="D145" s="3"/>
      <c r="E145" s="3"/>
      <c r="F145" s="28"/>
      <c r="G145" s="45"/>
      <c r="H145" s="28"/>
      <c r="I145" s="28"/>
      <c r="J145" s="46"/>
      <c r="K145" s="14"/>
      <c r="L145" s="14"/>
      <c r="M145" s="14"/>
      <c r="N145" s="34"/>
      <c r="O145" s="35"/>
      <c r="P145" s="34"/>
      <c r="Q145" s="48"/>
      <c r="T145" s="26"/>
      <c r="U145" s="26"/>
      <c r="V145" s="37"/>
      <c r="W145" s="3"/>
      <c r="X145" s="3"/>
    </row>
    <row r="146" spans="1:24">
      <c r="A146" s="27"/>
      <c r="B146" s="3"/>
      <c r="C146" s="3"/>
      <c r="D146" s="3"/>
      <c r="E146" s="3"/>
      <c r="F146" s="28"/>
      <c r="G146" s="45"/>
      <c r="H146" s="28"/>
      <c r="I146" s="28"/>
      <c r="J146" s="46"/>
      <c r="K146" s="14"/>
      <c r="L146" s="14"/>
      <c r="M146" s="14"/>
      <c r="N146" s="34"/>
      <c r="O146" s="35"/>
      <c r="P146" s="34"/>
      <c r="Q146" s="48"/>
      <c r="T146" s="26"/>
      <c r="U146" s="26"/>
      <c r="V146" s="37"/>
      <c r="W146" s="3"/>
      <c r="X146" s="3"/>
    </row>
    <row r="147" spans="1:24">
      <c r="A147" s="27"/>
      <c r="B147" s="3"/>
      <c r="C147" s="3"/>
      <c r="D147" s="3"/>
      <c r="E147" s="3"/>
      <c r="F147" s="28"/>
      <c r="G147" s="45"/>
      <c r="H147" s="28"/>
      <c r="I147" s="28"/>
      <c r="J147" s="46"/>
      <c r="K147" s="14"/>
      <c r="L147" s="14"/>
      <c r="M147" s="14"/>
      <c r="N147" s="34"/>
      <c r="O147" s="35"/>
      <c r="P147" s="34"/>
      <c r="Q147" s="39"/>
      <c r="T147" s="26"/>
      <c r="U147" s="26"/>
      <c r="V147" s="37"/>
      <c r="W147" s="3"/>
      <c r="X147" s="3"/>
    </row>
    <row r="148" spans="1:24">
      <c r="A148" s="44"/>
      <c r="B148" s="3"/>
      <c r="C148" s="3"/>
      <c r="D148" s="3"/>
      <c r="E148" s="3"/>
      <c r="F148" s="43"/>
      <c r="G148" s="43"/>
      <c r="H148" s="28"/>
      <c r="I148" s="28"/>
      <c r="J148" s="46"/>
      <c r="K148" s="14"/>
      <c r="L148" s="14"/>
      <c r="M148" s="14"/>
      <c r="N148" s="33"/>
      <c r="Q148" s="43"/>
      <c r="T148" s="26"/>
      <c r="U148" s="26"/>
      <c r="V148" s="37"/>
      <c r="W148" s="3"/>
      <c r="X148" s="3"/>
    </row>
    <row r="149" spans="1:24">
      <c r="A149" s="30"/>
      <c r="B149" s="3"/>
      <c r="C149" s="3"/>
      <c r="D149" s="3"/>
      <c r="E149" s="3"/>
      <c r="F149" s="28"/>
      <c r="G149" s="28"/>
      <c r="H149" s="28"/>
      <c r="I149" s="28"/>
      <c r="J149" s="46"/>
      <c r="K149" s="14"/>
      <c r="L149" s="14"/>
      <c r="M149" s="14"/>
      <c r="N149" s="32"/>
      <c r="O149" s="35"/>
      <c r="P149" s="36"/>
      <c r="Q149" s="28"/>
      <c r="T149" s="28"/>
      <c r="U149" s="26"/>
      <c r="V149" s="37"/>
      <c r="W149" s="3"/>
      <c r="X149" s="3"/>
    </row>
    <row r="150" spans="1:24">
      <c r="A150" s="30"/>
      <c r="B150" s="3"/>
      <c r="C150" s="3"/>
      <c r="D150" s="3"/>
      <c r="E150" s="3"/>
      <c r="F150" s="28"/>
      <c r="G150" s="28"/>
      <c r="H150" s="28"/>
      <c r="I150" s="28"/>
      <c r="J150" s="46"/>
      <c r="K150" s="14"/>
      <c r="L150" s="14"/>
      <c r="M150" s="14"/>
      <c r="N150" s="49"/>
      <c r="O150" s="49"/>
      <c r="P150" s="53"/>
      <c r="Q150" s="33"/>
      <c r="T150" s="28"/>
      <c r="U150" s="26"/>
      <c r="V150" s="37"/>
      <c r="W150" s="3"/>
      <c r="X150" s="3"/>
    </row>
    <row r="151" spans="1:24">
      <c r="A151" s="30"/>
      <c r="B151" s="3"/>
      <c r="C151" s="3"/>
      <c r="D151" s="3"/>
      <c r="E151" s="3"/>
      <c r="F151" s="28"/>
      <c r="G151" s="28"/>
      <c r="H151" s="28"/>
      <c r="I151" s="28"/>
      <c r="J151" s="46"/>
      <c r="K151" s="14"/>
      <c r="L151" s="14"/>
      <c r="M151" s="14"/>
      <c r="N151" s="32"/>
      <c r="O151" s="35"/>
      <c r="P151" s="36"/>
      <c r="Q151" s="28"/>
      <c r="T151" s="28"/>
      <c r="U151" s="26"/>
      <c r="V151" s="37"/>
      <c r="W151" s="3"/>
      <c r="X151" s="3"/>
    </row>
    <row r="152" spans="1:24">
      <c r="A152" s="30"/>
      <c r="B152" s="3"/>
      <c r="C152" s="3"/>
      <c r="D152" s="3"/>
      <c r="E152" s="3"/>
      <c r="F152" s="28"/>
      <c r="G152" s="28"/>
      <c r="H152" s="28"/>
      <c r="I152" s="28"/>
      <c r="J152" s="46"/>
      <c r="K152" s="14"/>
      <c r="L152" s="14"/>
      <c r="M152" s="14"/>
      <c r="N152" s="32"/>
      <c r="O152" s="35"/>
      <c r="P152" s="36"/>
      <c r="Q152" s="28"/>
      <c r="T152" s="28"/>
      <c r="U152" s="26"/>
      <c r="V152" s="37"/>
      <c r="W152" s="3"/>
      <c r="X152" s="3"/>
    </row>
    <row r="153" spans="1:24">
      <c r="A153" s="30"/>
      <c r="B153" s="3"/>
      <c r="C153" s="3"/>
      <c r="D153" s="3"/>
      <c r="E153" s="3"/>
      <c r="F153" s="28"/>
      <c r="G153" s="28"/>
      <c r="H153" s="28"/>
      <c r="I153" s="28"/>
      <c r="J153" s="46"/>
      <c r="K153" s="14"/>
      <c r="L153" s="14"/>
      <c r="M153" s="14"/>
      <c r="N153" s="49"/>
      <c r="O153" s="49"/>
      <c r="P153" s="53"/>
      <c r="Q153" s="33"/>
      <c r="T153" s="28"/>
      <c r="U153" s="26"/>
      <c r="V153" s="37"/>
      <c r="W153" s="3"/>
      <c r="X153" s="3"/>
    </row>
    <row r="154" spans="1:24">
      <c r="A154" s="30"/>
      <c r="B154" s="3"/>
      <c r="C154" s="3"/>
      <c r="D154" s="3"/>
      <c r="E154" s="3"/>
      <c r="F154" s="28"/>
      <c r="G154" s="28"/>
      <c r="H154" s="28"/>
      <c r="I154" s="28"/>
      <c r="J154" s="46"/>
      <c r="K154" s="14"/>
      <c r="L154" s="14"/>
      <c r="M154" s="14"/>
      <c r="N154" s="34"/>
      <c r="O154" s="35"/>
      <c r="P154" s="36"/>
      <c r="Q154" s="28"/>
      <c r="T154" s="28"/>
      <c r="U154" s="26"/>
      <c r="V154" s="37"/>
      <c r="W154" s="3"/>
      <c r="X154" s="3"/>
    </row>
    <row r="155" spans="1:24">
      <c r="A155" s="30"/>
      <c r="B155" s="3"/>
      <c r="C155" s="3"/>
      <c r="D155" s="3"/>
      <c r="E155" s="3"/>
      <c r="F155" s="28"/>
      <c r="G155" s="28"/>
      <c r="H155" s="28"/>
      <c r="I155" s="28"/>
      <c r="J155" s="46"/>
      <c r="K155" s="14"/>
      <c r="L155" s="14"/>
      <c r="M155" s="14"/>
      <c r="N155" s="34"/>
      <c r="O155" s="35"/>
      <c r="P155" s="36"/>
      <c r="Q155" s="28"/>
      <c r="T155" s="28"/>
      <c r="U155" s="26"/>
      <c r="V155" s="37"/>
      <c r="W155" s="3"/>
      <c r="X155" s="3"/>
    </row>
    <row r="156" spans="1:24">
      <c r="A156" s="30"/>
      <c r="B156" s="3"/>
      <c r="C156" s="3"/>
      <c r="D156" s="3"/>
      <c r="E156" s="3"/>
      <c r="F156" s="28"/>
      <c r="G156" s="28"/>
      <c r="H156" s="28"/>
      <c r="I156" s="28"/>
      <c r="J156" s="46"/>
      <c r="K156" s="14"/>
      <c r="L156" s="14"/>
      <c r="M156" s="14"/>
      <c r="N156" s="34"/>
      <c r="O156" s="35"/>
      <c r="P156" s="36"/>
      <c r="Q156" s="28"/>
      <c r="T156" s="28"/>
      <c r="U156" s="26"/>
      <c r="V156" s="37"/>
      <c r="W156" s="3"/>
      <c r="X156" s="3"/>
    </row>
    <row r="157" spans="1:24">
      <c r="A157" s="30"/>
      <c r="B157" s="3"/>
      <c r="C157" s="3"/>
      <c r="D157" s="3"/>
      <c r="E157" s="3"/>
      <c r="F157" s="28"/>
      <c r="G157" s="28"/>
      <c r="H157" s="28"/>
      <c r="I157" s="28"/>
      <c r="J157" s="46"/>
      <c r="K157" s="14"/>
      <c r="L157" s="14"/>
      <c r="M157" s="14"/>
      <c r="N157" s="34"/>
      <c r="O157" s="35"/>
      <c r="P157" s="36"/>
      <c r="Q157" s="28"/>
      <c r="T157" s="28"/>
      <c r="U157" s="26"/>
      <c r="V157" s="37"/>
      <c r="W157" s="3"/>
      <c r="X157" s="3"/>
    </row>
    <row r="158" spans="1:24">
      <c r="A158" s="30"/>
      <c r="B158" s="3"/>
      <c r="C158" s="3"/>
      <c r="D158" s="3"/>
      <c r="E158" s="3"/>
      <c r="F158" s="28"/>
      <c r="G158" s="28"/>
      <c r="H158" s="28"/>
      <c r="I158" s="28"/>
      <c r="J158" s="46"/>
      <c r="K158" s="14"/>
      <c r="L158" s="14"/>
      <c r="M158" s="14"/>
      <c r="N158" s="32"/>
      <c r="O158" s="35"/>
      <c r="P158" s="36"/>
      <c r="Q158" s="28"/>
      <c r="T158" s="28"/>
      <c r="U158" s="26"/>
      <c r="V158" s="37"/>
      <c r="W158" s="3"/>
      <c r="X158" s="3"/>
    </row>
    <row r="159" spans="1:24">
      <c r="A159" s="30"/>
      <c r="B159" s="3"/>
      <c r="C159" s="3"/>
      <c r="D159" s="3"/>
      <c r="E159" s="3"/>
      <c r="F159" s="28"/>
      <c r="G159" s="28"/>
      <c r="H159" s="28"/>
      <c r="I159" s="28"/>
      <c r="J159" s="46"/>
      <c r="K159" s="14"/>
      <c r="L159" s="14"/>
      <c r="M159" s="14"/>
      <c r="N159" s="34"/>
      <c r="O159" s="35"/>
      <c r="P159" s="36"/>
      <c r="Q159" s="28"/>
      <c r="T159" s="28"/>
      <c r="U159" s="26"/>
      <c r="V159" s="37"/>
      <c r="W159" s="3"/>
      <c r="X159" s="3"/>
    </row>
    <row r="160" spans="1:24">
      <c r="A160" s="30"/>
      <c r="B160" s="3"/>
      <c r="C160" s="3"/>
      <c r="D160" s="3"/>
      <c r="E160" s="3"/>
      <c r="F160" s="28"/>
      <c r="G160" s="28"/>
      <c r="H160" s="28"/>
      <c r="I160" s="28"/>
      <c r="J160" s="46"/>
      <c r="K160" s="14"/>
      <c r="L160" s="14"/>
      <c r="M160" s="14"/>
      <c r="N160" s="34"/>
      <c r="O160" s="35"/>
      <c r="P160" s="36"/>
      <c r="Q160" s="28"/>
      <c r="T160" s="28"/>
      <c r="U160" s="26"/>
      <c r="V160" s="37"/>
      <c r="W160" s="3"/>
      <c r="X160" s="3"/>
    </row>
    <row r="161" spans="1:24">
      <c r="A161" s="30"/>
      <c r="B161" s="3"/>
      <c r="C161" s="3"/>
      <c r="D161" s="3"/>
      <c r="E161" s="3"/>
      <c r="F161" s="28"/>
      <c r="G161" s="28"/>
      <c r="H161" s="28"/>
      <c r="I161" s="28"/>
      <c r="J161" s="46"/>
      <c r="K161" s="14"/>
      <c r="L161" s="14"/>
      <c r="M161" s="14"/>
      <c r="N161" s="32"/>
      <c r="O161" s="49"/>
      <c r="P161" s="53"/>
      <c r="Q161" s="33"/>
      <c r="T161" s="28"/>
      <c r="U161" s="26"/>
      <c r="V161" s="37"/>
      <c r="W161" s="3"/>
      <c r="X161" s="3"/>
    </row>
    <row r="162" spans="1:24">
      <c r="A162" s="30"/>
      <c r="B162" s="3"/>
      <c r="C162" s="3"/>
      <c r="D162" s="3"/>
      <c r="E162" s="3"/>
      <c r="F162" s="28"/>
      <c r="G162" s="28"/>
      <c r="H162" s="28"/>
      <c r="I162" s="28"/>
      <c r="J162" s="46"/>
      <c r="K162" s="14"/>
      <c r="L162" s="14"/>
      <c r="M162" s="14"/>
      <c r="N162" s="32"/>
      <c r="O162" s="35"/>
      <c r="P162" s="36"/>
      <c r="Q162" s="28"/>
      <c r="T162" s="28"/>
      <c r="U162" s="26"/>
      <c r="V162" s="37"/>
      <c r="W162" s="3"/>
      <c r="X162" s="3"/>
    </row>
    <row r="163" spans="1:24">
      <c r="A163" s="30"/>
      <c r="B163" s="3"/>
      <c r="C163" s="3"/>
      <c r="D163" s="3"/>
      <c r="E163" s="3"/>
      <c r="F163" s="28"/>
      <c r="G163" s="28"/>
      <c r="H163" s="28"/>
      <c r="I163" s="28"/>
      <c r="J163" s="46"/>
      <c r="K163" s="14"/>
      <c r="L163" s="14"/>
      <c r="M163" s="14"/>
      <c r="N163" s="49"/>
      <c r="O163" s="49"/>
      <c r="P163" s="53"/>
      <c r="Q163" s="33"/>
      <c r="T163" s="28"/>
      <c r="U163" s="26"/>
      <c r="V163" s="37"/>
      <c r="W163" s="3"/>
      <c r="X163" s="3"/>
    </row>
    <row r="164" spans="1:24">
      <c r="A164" s="30"/>
      <c r="B164" s="3"/>
      <c r="C164" s="3"/>
      <c r="D164" s="3"/>
      <c r="E164" s="3"/>
      <c r="F164" s="28"/>
      <c r="G164" s="28"/>
      <c r="H164" s="28"/>
      <c r="I164" s="28"/>
      <c r="J164" s="46"/>
      <c r="K164" s="14"/>
      <c r="L164" s="14"/>
      <c r="M164" s="14"/>
      <c r="N164" s="49"/>
      <c r="O164" s="49"/>
      <c r="P164" s="53"/>
      <c r="Q164" s="33"/>
      <c r="T164" s="28"/>
      <c r="U164" s="26"/>
      <c r="V164" s="37"/>
      <c r="W164" s="3"/>
      <c r="X164" s="3"/>
    </row>
    <row r="165" spans="1:24">
      <c r="A165" s="30"/>
      <c r="B165" s="3"/>
      <c r="C165" s="3"/>
      <c r="D165" s="3"/>
      <c r="E165" s="3"/>
      <c r="F165" s="28"/>
      <c r="G165" s="28"/>
      <c r="H165" s="28"/>
      <c r="I165" s="28"/>
      <c r="J165" s="46"/>
      <c r="K165" s="14"/>
      <c r="L165" s="14"/>
      <c r="M165" s="14"/>
      <c r="N165" s="49"/>
      <c r="O165" s="49"/>
      <c r="P165" s="53"/>
      <c r="Q165" s="33"/>
      <c r="T165" s="28"/>
      <c r="U165" s="26"/>
      <c r="V165" s="37"/>
      <c r="W165" s="3"/>
      <c r="X165" s="3"/>
    </row>
    <row r="166" spans="1:24">
      <c r="A166" s="30"/>
      <c r="B166" s="3"/>
      <c r="C166" s="3"/>
      <c r="D166" s="3"/>
      <c r="E166" s="3"/>
      <c r="F166" s="28"/>
      <c r="G166" s="28"/>
      <c r="H166" s="28"/>
      <c r="I166" s="28"/>
      <c r="J166" s="46"/>
      <c r="K166" s="14"/>
      <c r="L166" s="14"/>
      <c r="M166" s="14"/>
      <c r="N166" s="32"/>
      <c r="O166" s="35"/>
      <c r="P166" s="36"/>
      <c r="Q166" s="54"/>
      <c r="T166" s="28"/>
      <c r="U166" s="26"/>
      <c r="V166" s="37"/>
      <c r="W166" s="3"/>
      <c r="X166" s="3"/>
    </row>
    <row r="167" spans="1:24">
      <c r="A167" s="30"/>
      <c r="B167" s="3"/>
      <c r="C167" s="3"/>
      <c r="D167" s="3"/>
      <c r="E167" s="3"/>
      <c r="F167" s="28"/>
      <c r="G167" s="28"/>
      <c r="H167" s="28"/>
      <c r="I167" s="28"/>
      <c r="J167" s="46"/>
      <c r="K167" s="14"/>
      <c r="L167" s="14"/>
      <c r="M167" s="14"/>
      <c r="N167" s="32"/>
      <c r="O167" s="35"/>
      <c r="P167" s="36"/>
      <c r="Q167" s="54"/>
      <c r="T167" s="28"/>
      <c r="U167" s="26"/>
      <c r="V167" s="37"/>
      <c r="W167" s="3"/>
      <c r="X167" s="3"/>
    </row>
    <row r="168" spans="1:24">
      <c r="A168" s="30"/>
      <c r="B168" s="3"/>
      <c r="C168" s="3"/>
      <c r="D168" s="3"/>
      <c r="E168" s="3"/>
      <c r="F168" s="28"/>
      <c r="G168" s="28"/>
      <c r="H168" s="28"/>
      <c r="I168" s="28"/>
      <c r="J168" s="46"/>
      <c r="K168" s="14"/>
      <c r="L168" s="14"/>
      <c r="M168" s="14"/>
      <c r="N168" s="34"/>
      <c r="O168" s="35"/>
      <c r="P168" s="36"/>
      <c r="Q168" s="54"/>
      <c r="T168" s="28"/>
      <c r="U168" s="26"/>
      <c r="V168" s="37"/>
      <c r="W168" s="3"/>
      <c r="X168" s="3"/>
    </row>
    <row r="169" spans="1:24">
      <c r="A169" s="30"/>
      <c r="B169" s="3"/>
      <c r="C169" s="3"/>
      <c r="D169" s="3"/>
      <c r="E169" s="3"/>
      <c r="F169" s="28"/>
      <c r="G169" s="28"/>
      <c r="H169" s="28"/>
      <c r="I169" s="28"/>
      <c r="J169" s="46"/>
      <c r="K169" s="14"/>
      <c r="L169" s="14"/>
      <c r="M169" s="14"/>
      <c r="N169" s="34"/>
      <c r="O169" s="35"/>
      <c r="P169" s="36"/>
      <c r="Q169" s="54"/>
      <c r="T169" s="28"/>
      <c r="U169" s="26"/>
      <c r="V169" s="37"/>
      <c r="W169" s="3"/>
      <c r="X169" s="3"/>
    </row>
    <row r="170" spans="1:24">
      <c r="A170" s="31"/>
      <c r="B170" s="3"/>
      <c r="C170" s="3"/>
      <c r="D170" s="3"/>
      <c r="E170" s="3"/>
      <c r="F170" s="2"/>
      <c r="G170" s="55"/>
      <c r="H170" s="2"/>
      <c r="I170" s="2"/>
      <c r="J170" s="46"/>
      <c r="K170" s="14"/>
      <c r="L170" s="14"/>
      <c r="M170" s="14"/>
      <c r="N170" s="34"/>
      <c r="O170" s="50"/>
      <c r="P170" s="34"/>
      <c r="Q170" s="54"/>
      <c r="T170" s="26"/>
      <c r="U170" s="26"/>
      <c r="V170" s="37"/>
      <c r="W170" s="3"/>
      <c r="X170" s="3"/>
    </row>
    <row r="171" spans="1:24">
      <c r="A171" s="31"/>
      <c r="B171" s="3"/>
      <c r="C171" s="3"/>
      <c r="D171" s="3"/>
      <c r="E171" s="3"/>
      <c r="F171" s="2"/>
      <c r="G171" s="55"/>
      <c r="H171" s="2"/>
      <c r="I171" s="2"/>
      <c r="J171" s="46"/>
      <c r="K171" s="14"/>
      <c r="L171" s="14"/>
      <c r="M171" s="14"/>
      <c r="N171" s="49"/>
      <c r="O171" s="49"/>
      <c r="P171" s="49"/>
      <c r="Q171" s="49"/>
      <c r="T171" s="26"/>
      <c r="U171" s="26"/>
      <c r="V171" s="37"/>
      <c r="W171" s="3"/>
      <c r="X171" s="3"/>
    </row>
    <row r="172" spans="1:24">
      <c r="A172" s="31"/>
      <c r="B172" s="3"/>
      <c r="C172" s="3"/>
      <c r="D172" s="3"/>
      <c r="E172" s="3"/>
      <c r="F172" s="45"/>
      <c r="G172" s="45"/>
      <c r="H172" s="45"/>
      <c r="I172" s="45"/>
      <c r="J172" s="46"/>
      <c r="K172" s="14"/>
      <c r="L172" s="14"/>
      <c r="M172" s="14"/>
      <c r="N172" s="34"/>
      <c r="O172" s="50"/>
      <c r="P172" s="34"/>
      <c r="Q172" s="54"/>
      <c r="T172" s="26"/>
      <c r="U172" s="26"/>
      <c r="V172" s="37"/>
      <c r="W172" s="3"/>
      <c r="X172" s="3"/>
    </row>
    <row r="173" spans="1:24">
      <c r="A173" s="31"/>
      <c r="B173" s="3"/>
      <c r="C173" s="3"/>
      <c r="D173" s="3"/>
      <c r="E173" s="3"/>
      <c r="F173" s="45"/>
      <c r="G173" s="45"/>
      <c r="H173" s="45"/>
      <c r="I173" s="45"/>
      <c r="J173" s="46"/>
      <c r="K173" s="14"/>
      <c r="L173" s="14"/>
      <c r="M173" s="14"/>
      <c r="N173" s="49"/>
      <c r="O173" s="49"/>
      <c r="P173" s="49"/>
      <c r="Q173" s="49"/>
      <c r="T173" s="26"/>
      <c r="U173" s="26"/>
      <c r="V173" s="37"/>
      <c r="W173" s="3"/>
      <c r="X173" s="3"/>
    </row>
    <row r="174" spans="1:24">
      <c r="A174" s="31"/>
      <c r="B174" s="3"/>
      <c r="C174" s="3"/>
      <c r="D174" s="3"/>
      <c r="E174" s="3"/>
      <c r="F174" s="45"/>
      <c r="G174" s="45"/>
      <c r="H174" s="45"/>
      <c r="I174" s="45"/>
      <c r="J174" s="46"/>
      <c r="K174" s="14"/>
      <c r="L174" s="14"/>
      <c r="M174" s="14"/>
      <c r="N174" s="49"/>
      <c r="O174" s="49"/>
      <c r="P174" s="49"/>
      <c r="Q174" s="49"/>
      <c r="T174" s="26"/>
      <c r="U174" s="26"/>
      <c r="V174" s="37"/>
      <c r="W174" s="3"/>
      <c r="X174" s="3"/>
    </row>
    <row r="175" spans="1:24">
      <c r="A175" s="27"/>
      <c r="B175" s="3"/>
      <c r="C175" s="3"/>
      <c r="D175" s="3"/>
      <c r="E175" s="3"/>
      <c r="F175" s="45"/>
      <c r="G175" s="45"/>
      <c r="H175" s="45"/>
      <c r="I175" s="45"/>
      <c r="J175" s="46"/>
      <c r="K175" s="14"/>
      <c r="L175" s="14"/>
      <c r="M175" s="14"/>
      <c r="N175" s="34"/>
      <c r="O175" s="50"/>
      <c r="P175" s="34"/>
      <c r="Q175" s="54"/>
      <c r="T175" s="26"/>
      <c r="U175" s="26"/>
      <c r="V175" s="37"/>
      <c r="W175" s="3"/>
      <c r="X175" s="3"/>
    </row>
    <row r="176" spans="1:24">
      <c r="A176" s="31"/>
      <c r="B176" s="3"/>
      <c r="C176" s="3"/>
      <c r="D176" s="3"/>
      <c r="E176" s="3"/>
      <c r="F176" s="45"/>
      <c r="G176" s="45"/>
      <c r="H176" s="45"/>
      <c r="I176" s="45"/>
      <c r="J176" s="46"/>
      <c r="K176" s="14"/>
      <c r="L176" s="14"/>
      <c r="M176" s="14"/>
      <c r="N176" s="49"/>
      <c r="O176" s="49"/>
      <c r="P176" s="49"/>
      <c r="Q176" s="49"/>
      <c r="T176" s="26"/>
      <c r="U176" s="26"/>
      <c r="V176" s="37"/>
      <c r="W176" s="3"/>
      <c r="X176" s="3"/>
    </row>
    <row r="177" spans="1:24">
      <c r="A177" s="27"/>
      <c r="B177" s="3"/>
      <c r="C177" s="3"/>
      <c r="D177" s="3"/>
      <c r="E177" s="3"/>
      <c r="F177" s="45"/>
      <c r="G177" s="45"/>
      <c r="H177" s="45"/>
      <c r="I177" s="45"/>
      <c r="J177" s="46"/>
      <c r="K177" s="14"/>
      <c r="L177" s="14"/>
      <c r="M177" s="14"/>
      <c r="N177" s="34"/>
      <c r="O177" s="50"/>
      <c r="P177" s="34"/>
      <c r="Q177" s="54"/>
      <c r="T177" s="26"/>
      <c r="U177" s="26"/>
      <c r="V177" s="37"/>
      <c r="W177" s="3"/>
      <c r="X177" s="3"/>
    </row>
    <row r="178" spans="1:24">
      <c r="A178" s="27"/>
      <c r="B178" s="3"/>
      <c r="C178" s="3"/>
      <c r="D178" s="3"/>
      <c r="E178" s="3"/>
      <c r="F178" s="45"/>
      <c r="G178" s="45"/>
      <c r="H178" s="45"/>
      <c r="I178" s="45"/>
      <c r="J178" s="46"/>
      <c r="K178" s="14"/>
      <c r="L178" s="14"/>
      <c r="M178" s="14"/>
      <c r="N178" s="34"/>
      <c r="O178" s="50"/>
      <c r="P178" s="34"/>
      <c r="Q178" s="54"/>
      <c r="T178" s="26"/>
      <c r="U178" s="26"/>
      <c r="V178" s="37"/>
      <c r="W178" s="3"/>
      <c r="X178" s="3"/>
    </row>
    <row r="179" spans="1:24">
      <c r="A179" s="27"/>
      <c r="B179" s="3"/>
      <c r="C179" s="3"/>
      <c r="D179" s="3"/>
      <c r="E179" s="3"/>
      <c r="F179" s="45"/>
      <c r="G179" s="45"/>
      <c r="H179" s="45"/>
      <c r="I179" s="45"/>
      <c r="J179" s="46"/>
      <c r="K179" s="14"/>
      <c r="L179" s="14"/>
      <c r="M179" s="14"/>
      <c r="N179" s="34"/>
      <c r="O179" s="50"/>
      <c r="P179" s="34"/>
      <c r="Q179" s="54"/>
      <c r="T179" s="26"/>
      <c r="U179" s="26"/>
      <c r="V179" s="37"/>
      <c r="W179" s="3"/>
      <c r="X179" s="3"/>
    </row>
    <row r="180" spans="1:24">
      <c r="A180" s="27"/>
      <c r="B180" s="3"/>
      <c r="C180" s="3"/>
      <c r="D180" s="3"/>
      <c r="E180" s="3"/>
      <c r="F180" s="45"/>
      <c r="G180" s="45"/>
      <c r="H180" s="45"/>
      <c r="I180" s="45"/>
      <c r="J180" s="46"/>
      <c r="K180" s="14"/>
      <c r="L180" s="14"/>
      <c r="M180" s="14"/>
      <c r="N180" s="34"/>
      <c r="O180" s="50"/>
      <c r="P180" s="34"/>
      <c r="Q180" s="54"/>
      <c r="T180" s="26"/>
      <c r="U180" s="26"/>
      <c r="V180" s="37"/>
      <c r="W180" s="3"/>
      <c r="X180" s="3"/>
    </row>
    <row r="181" spans="1:24">
      <c r="A181" s="27"/>
      <c r="B181" s="3"/>
      <c r="C181" s="3"/>
      <c r="D181" s="3"/>
      <c r="E181" s="3"/>
      <c r="F181" s="45"/>
      <c r="G181" s="45"/>
      <c r="H181" s="45"/>
      <c r="I181" s="45"/>
      <c r="J181" s="46"/>
      <c r="K181" s="14"/>
      <c r="L181" s="14"/>
      <c r="M181" s="14"/>
      <c r="N181" s="34"/>
      <c r="O181" s="50"/>
      <c r="P181" s="34"/>
      <c r="Q181" s="54"/>
      <c r="T181" s="26"/>
      <c r="U181" s="26"/>
      <c r="V181" s="37"/>
      <c r="W181" s="3"/>
      <c r="X181" s="3"/>
    </row>
    <row r="182" spans="1:24">
      <c r="A182" s="27"/>
      <c r="B182" s="3"/>
      <c r="C182" s="3"/>
      <c r="D182" s="3"/>
      <c r="E182" s="3"/>
      <c r="F182" s="45"/>
      <c r="G182" s="45"/>
      <c r="H182" s="45"/>
      <c r="I182" s="45"/>
      <c r="J182" s="46"/>
      <c r="K182" s="14"/>
      <c r="L182" s="14"/>
      <c r="M182" s="14"/>
      <c r="N182" s="34"/>
      <c r="O182" s="50"/>
      <c r="P182" s="34"/>
      <c r="Q182" s="54"/>
      <c r="T182" s="26"/>
      <c r="U182" s="26"/>
      <c r="V182" s="37"/>
      <c r="W182" s="3"/>
      <c r="X182" s="3"/>
    </row>
    <row r="183" spans="1:24">
      <c r="A183" s="31"/>
      <c r="B183" s="3"/>
      <c r="C183" s="3"/>
      <c r="D183" s="3"/>
      <c r="E183" s="3"/>
      <c r="F183" s="55"/>
      <c r="G183" s="55"/>
      <c r="H183" s="55"/>
      <c r="I183" s="55"/>
      <c r="J183" s="46"/>
      <c r="K183" s="14"/>
      <c r="L183" s="14"/>
      <c r="M183" s="14"/>
      <c r="N183" s="34"/>
      <c r="O183" s="50"/>
      <c r="P183" s="34"/>
      <c r="Q183" s="54"/>
      <c r="T183" s="26"/>
      <c r="U183" s="26"/>
      <c r="V183" s="37"/>
      <c r="W183" s="3"/>
      <c r="X183" s="3"/>
    </row>
    <row r="184" spans="1:24">
      <c r="A184" s="31"/>
      <c r="B184" s="3"/>
      <c r="C184" s="3"/>
      <c r="D184" s="3"/>
      <c r="E184" s="3"/>
      <c r="F184" s="55"/>
      <c r="G184" s="55"/>
      <c r="H184" s="55"/>
      <c r="I184" s="55"/>
      <c r="J184" s="46"/>
      <c r="K184" s="14"/>
      <c r="L184" s="14"/>
      <c r="M184" s="14"/>
      <c r="N184" s="49"/>
      <c r="O184" s="49"/>
      <c r="P184" s="49"/>
      <c r="Q184" s="49"/>
      <c r="T184" s="26"/>
      <c r="U184" s="26"/>
      <c r="V184" s="37"/>
      <c r="W184" s="3"/>
      <c r="X184" s="3"/>
    </row>
    <row r="185" spans="1:24">
      <c r="A185" s="27"/>
      <c r="B185" s="3"/>
      <c r="C185" s="3"/>
      <c r="D185" s="3"/>
      <c r="E185" s="3"/>
      <c r="F185" s="45"/>
      <c r="G185" s="45"/>
      <c r="H185" s="45"/>
      <c r="I185" s="45"/>
      <c r="J185" s="46"/>
      <c r="K185" s="14"/>
      <c r="L185" s="14"/>
      <c r="M185" s="14"/>
      <c r="N185" s="34"/>
      <c r="O185" s="50"/>
      <c r="P185" s="34"/>
      <c r="Q185" s="54"/>
      <c r="T185" s="52"/>
      <c r="U185" s="52"/>
      <c r="V185" s="37"/>
      <c r="W185" s="3"/>
      <c r="X185" s="3"/>
    </row>
    <row r="186" spans="1:24">
      <c r="A186" s="27"/>
      <c r="B186" s="3"/>
      <c r="C186" s="3"/>
      <c r="D186" s="3"/>
      <c r="E186" s="3"/>
      <c r="F186" s="45"/>
      <c r="G186" s="45"/>
      <c r="H186" s="45"/>
      <c r="I186" s="45"/>
      <c r="J186" s="46"/>
      <c r="K186" s="14"/>
      <c r="L186" s="14"/>
      <c r="M186" s="14"/>
      <c r="N186" s="34"/>
      <c r="O186" s="50"/>
      <c r="P186" s="34"/>
      <c r="Q186" s="54"/>
      <c r="T186" s="26"/>
      <c r="U186" s="26"/>
      <c r="V186" s="37"/>
      <c r="W186" s="3"/>
      <c r="X186" s="3"/>
    </row>
    <row r="187" spans="1:24">
      <c r="A187" s="27"/>
      <c r="B187" s="3"/>
      <c r="C187" s="3"/>
      <c r="D187" s="3"/>
      <c r="E187" s="3"/>
      <c r="F187" s="45"/>
      <c r="G187" s="45"/>
      <c r="H187" s="45"/>
      <c r="I187" s="45"/>
      <c r="J187" s="46"/>
      <c r="K187" s="14"/>
      <c r="L187" s="14"/>
      <c r="M187" s="14"/>
      <c r="N187" s="49"/>
      <c r="O187" s="49"/>
      <c r="P187" s="49"/>
      <c r="Q187" s="49"/>
      <c r="T187" s="26"/>
      <c r="U187" s="26"/>
      <c r="V187" s="37"/>
      <c r="W187" s="3"/>
      <c r="X187" s="3"/>
    </row>
    <row r="188" spans="1:24">
      <c r="A188" s="27"/>
      <c r="B188" s="3"/>
      <c r="C188" s="3"/>
      <c r="D188" s="3"/>
      <c r="E188" s="3"/>
      <c r="F188" s="45"/>
      <c r="G188" s="45"/>
      <c r="H188" s="45"/>
      <c r="I188" s="45"/>
      <c r="J188" s="46"/>
      <c r="K188" s="14"/>
      <c r="L188" s="14"/>
      <c r="M188" s="14"/>
      <c r="N188" s="34"/>
      <c r="O188" s="50"/>
      <c r="P188" s="34"/>
      <c r="Q188" s="54"/>
      <c r="T188" s="26"/>
      <c r="U188" s="26"/>
      <c r="V188" s="37"/>
      <c r="W188" s="3"/>
      <c r="X188" s="3"/>
    </row>
    <row r="189" spans="1:24">
      <c r="A189" s="27"/>
      <c r="B189" s="3"/>
      <c r="C189" s="3"/>
      <c r="D189" s="3"/>
      <c r="E189" s="3"/>
      <c r="F189" s="45"/>
      <c r="G189" s="45"/>
      <c r="H189" s="45"/>
      <c r="I189" s="45"/>
      <c r="J189" s="46"/>
      <c r="K189" s="14"/>
      <c r="L189" s="14"/>
      <c r="M189" s="14"/>
      <c r="N189" s="34"/>
      <c r="O189" s="50"/>
      <c r="P189" s="34"/>
      <c r="Q189" s="54"/>
      <c r="T189" s="26"/>
      <c r="U189" s="26"/>
      <c r="V189" s="37"/>
      <c r="W189" s="3"/>
      <c r="X189" s="3"/>
    </row>
    <row r="190" spans="1:24">
      <c r="A190" s="27"/>
      <c r="B190" s="3"/>
      <c r="C190" s="56"/>
      <c r="D190" s="43"/>
      <c r="E190" s="3"/>
      <c r="F190" s="28"/>
      <c r="G190" s="28"/>
      <c r="H190" s="28"/>
      <c r="I190" s="28"/>
      <c r="J190" s="46"/>
      <c r="K190" s="14"/>
      <c r="L190" s="14"/>
      <c r="M190" s="14"/>
      <c r="T190" s="26"/>
      <c r="U190" s="26"/>
      <c r="V190" s="37"/>
      <c r="W190" s="3"/>
      <c r="X190" s="3"/>
    </row>
    <row r="191" spans="1:24">
      <c r="A191" s="31"/>
      <c r="B191" s="3"/>
      <c r="C191" s="56"/>
      <c r="D191" s="43"/>
      <c r="E191" s="3"/>
      <c r="F191" s="28"/>
      <c r="G191" s="28"/>
      <c r="H191" s="28"/>
      <c r="I191" s="28"/>
      <c r="J191" s="46"/>
      <c r="K191" s="14"/>
      <c r="L191" s="14"/>
      <c r="M191" s="14"/>
      <c r="N191" s="58"/>
      <c r="Q191" s="43"/>
      <c r="T191" s="26"/>
      <c r="U191" s="26"/>
      <c r="V191" s="37"/>
      <c r="W191" s="3"/>
      <c r="X191" s="3"/>
    </row>
    <row r="192" spans="1:24">
      <c r="A192" s="27"/>
      <c r="B192" s="3"/>
      <c r="C192" s="56"/>
      <c r="D192" s="43"/>
      <c r="E192" s="3"/>
      <c r="F192" s="28"/>
      <c r="G192" s="28"/>
      <c r="H192" s="28"/>
      <c r="I192" s="28"/>
      <c r="J192" s="46"/>
      <c r="K192" s="14"/>
      <c r="L192" s="14"/>
      <c r="M192" s="14"/>
      <c r="N192" s="34"/>
      <c r="O192" s="35"/>
      <c r="P192" s="34"/>
      <c r="Q192" s="59"/>
      <c r="T192" s="26"/>
      <c r="U192" s="26"/>
      <c r="V192" s="37"/>
      <c r="W192" s="3"/>
      <c r="X192" s="3"/>
    </row>
    <row r="193" spans="1:24">
      <c r="A193" s="27"/>
      <c r="B193" s="3"/>
      <c r="C193" s="56"/>
      <c r="D193" s="43"/>
      <c r="E193" s="3"/>
      <c r="F193" s="28"/>
      <c r="G193" s="28"/>
      <c r="H193" s="28"/>
      <c r="I193" s="28"/>
      <c r="J193" s="46"/>
      <c r="K193" s="14"/>
      <c r="L193" s="14"/>
      <c r="M193" s="14"/>
      <c r="N193" s="49"/>
      <c r="O193" s="49"/>
      <c r="P193" s="33"/>
      <c r="Q193" s="43"/>
      <c r="T193" s="26"/>
      <c r="U193" s="26"/>
      <c r="V193" s="37"/>
      <c r="W193" s="3"/>
      <c r="X193" s="3"/>
    </row>
    <row r="194" spans="1:24">
      <c r="A194" s="27"/>
      <c r="B194" s="3"/>
      <c r="C194" s="56"/>
      <c r="D194" s="43"/>
      <c r="E194" s="3"/>
      <c r="F194" s="28"/>
      <c r="G194" s="28"/>
      <c r="H194" s="28"/>
      <c r="I194" s="28"/>
      <c r="J194" s="46"/>
      <c r="K194" s="14"/>
      <c r="L194" s="14"/>
      <c r="M194" s="14"/>
      <c r="N194" s="34"/>
      <c r="O194" s="35"/>
      <c r="P194" s="34"/>
      <c r="Q194" s="59"/>
      <c r="T194" s="26"/>
      <c r="U194" s="26"/>
      <c r="V194" s="37"/>
      <c r="W194" s="3"/>
      <c r="X194" s="3"/>
    </row>
    <row r="195" spans="1:24">
      <c r="A195" s="27"/>
      <c r="B195" s="3"/>
      <c r="C195" s="56"/>
      <c r="D195" s="43"/>
      <c r="E195" s="3"/>
      <c r="F195" s="28"/>
      <c r="G195" s="28"/>
      <c r="H195" s="28"/>
      <c r="I195" s="28"/>
      <c r="J195" s="46"/>
      <c r="K195" s="14"/>
      <c r="L195" s="14"/>
      <c r="M195" s="14"/>
      <c r="N195" s="34"/>
      <c r="O195" s="35"/>
      <c r="P195" s="34"/>
      <c r="Q195" s="59"/>
      <c r="T195" s="26"/>
      <c r="U195" s="26"/>
      <c r="V195" s="37"/>
      <c r="W195" s="3"/>
      <c r="X195" s="3"/>
    </row>
    <row r="196" spans="1:24">
      <c r="A196" s="31"/>
      <c r="B196" s="3"/>
      <c r="C196" s="56"/>
      <c r="D196" s="43"/>
      <c r="E196" s="3"/>
      <c r="F196" s="28"/>
      <c r="G196" s="28"/>
      <c r="H196" s="28"/>
      <c r="I196" s="28"/>
      <c r="J196" s="46"/>
      <c r="K196" s="14"/>
      <c r="L196" s="14"/>
      <c r="M196" s="14"/>
      <c r="N196" s="49"/>
      <c r="O196" s="49"/>
      <c r="P196" s="33"/>
      <c r="Q196" s="43"/>
      <c r="T196" s="26"/>
      <c r="U196" s="26"/>
      <c r="V196" s="37"/>
      <c r="W196" s="3"/>
      <c r="X196" s="3"/>
    </row>
    <row r="197" spans="1:24">
      <c r="A197" s="31"/>
      <c r="B197" s="3"/>
      <c r="C197" s="56"/>
      <c r="D197" s="43"/>
      <c r="E197" s="3"/>
      <c r="F197" s="28"/>
      <c r="G197" s="28"/>
      <c r="H197" s="28"/>
      <c r="I197" s="28"/>
      <c r="J197" s="46"/>
      <c r="K197" s="14"/>
      <c r="L197" s="14"/>
      <c r="M197" s="14"/>
      <c r="N197" s="34"/>
      <c r="O197" s="35"/>
      <c r="P197" s="34"/>
      <c r="Q197" s="59"/>
      <c r="T197" s="26"/>
      <c r="U197" s="26"/>
      <c r="V197" s="37"/>
      <c r="W197" s="3"/>
      <c r="X197" s="3"/>
    </row>
    <row r="198" spans="1:24">
      <c r="A198" s="31"/>
      <c r="B198" s="3"/>
      <c r="C198" s="56"/>
      <c r="D198" s="43"/>
      <c r="E198" s="3"/>
      <c r="F198" s="28"/>
      <c r="G198" s="28"/>
      <c r="H198" s="28"/>
      <c r="I198" s="28"/>
      <c r="J198" s="46"/>
      <c r="K198" s="14"/>
      <c r="L198" s="14"/>
      <c r="M198" s="14"/>
      <c r="N198" s="49"/>
      <c r="O198" s="49"/>
      <c r="P198" s="33"/>
      <c r="Q198" s="43"/>
      <c r="T198" s="26"/>
      <c r="U198" s="26"/>
      <c r="V198" s="37"/>
      <c r="W198" s="3"/>
      <c r="X198" s="3"/>
    </row>
    <row r="199" spans="1:24">
      <c r="A199" s="31"/>
      <c r="B199" s="3"/>
      <c r="C199" s="56"/>
      <c r="D199" s="43"/>
      <c r="E199" s="3"/>
      <c r="F199" s="28"/>
      <c r="G199" s="28"/>
      <c r="H199" s="28"/>
      <c r="I199" s="28"/>
      <c r="J199" s="46"/>
      <c r="K199" s="14"/>
      <c r="L199" s="14"/>
      <c r="M199" s="14"/>
      <c r="N199" s="49"/>
      <c r="O199" s="49"/>
      <c r="P199" s="33"/>
      <c r="Q199" s="43"/>
      <c r="T199" s="26"/>
      <c r="U199" s="26"/>
      <c r="V199" s="37"/>
      <c r="W199" s="3"/>
      <c r="X199" s="3"/>
    </row>
    <row r="200" spans="1:24">
      <c r="A200" s="27"/>
      <c r="B200" s="3"/>
      <c r="C200" s="56"/>
      <c r="D200" s="43"/>
      <c r="E200" s="3"/>
      <c r="F200" s="28"/>
      <c r="G200" s="28"/>
      <c r="H200" s="28"/>
      <c r="I200" s="28"/>
      <c r="J200" s="46"/>
      <c r="K200" s="14"/>
      <c r="L200" s="14"/>
      <c r="M200" s="14"/>
      <c r="N200" s="49"/>
      <c r="O200" s="49"/>
      <c r="P200" s="33"/>
      <c r="Q200" s="43"/>
      <c r="T200" s="26"/>
      <c r="U200" s="26"/>
      <c r="V200" s="37"/>
      <c r="W200" s="3"/>
      <c r="X200" s="3"/>
    </row>
    <row r="201" spans="1:24">
      <c r="A201" s="27"/>
      <c r="B201" s="3"/>
      <c r="C201" s="56"/>
      <c r="D201" s="43"/>
      <c r="E201" s="3"/>
      <c r="F201" s="28"/>
      <c r="G201" s="28"/>
      <c r="H201" s="28"/>
      <c r="I201" s="28"/>
      <c r="J201" s="46"/>
      <c r="K201" s="14"/>
      <c r="L201" s="14"/>
      <c r="M201" s="14"/>
      <c r="N201" s="34"/>
      <c r="O201" s="35"/>
      <c r="P201" s="34"/>
      <c r="Q201" s="59"/>
      <c r="T201" s="26"/>
      <c r="U201" s="26"/>
      <c r="V201" s="37"/>
      <c r="W201" s="3"/>
      <c r="X201" s="3"/>
    </row>
    <row r="202" spans="1:24">
      <c r="A202" s="26"/>
      <c r="B202" s="3"/>
      <c r="C202" s="56"/>
      <c r="D202" s="43"/>
      <c r="E202" s="3"/>
      <c r="F202" s="28"/>
      <c r="G202" s="28"/>
      <c r="H202" s="28"/>
      <c r="I202" s="28"/>
      <c r="J202" s="46"/>
      <c r="K202" s="14"/>
      <c r="L202" s="14"/>
      <c r="M202" s="14"/>
      <c r="N202" s="49"/>
      <c r="O202" s="49"/>
      <c r="P202" s="33"/>
      <c r="Q202" s="43"/>
      <c r="T202" s="26"/>
      <c r="U202" s="26"/>
      <c r="V202" s="37"/>
      <c r="W202" s="3"/>
      <c r="X202" s="3"/>
    </row>
    <row r="203" spans="1:24">
      <c r="A203" s="27"/>
      <c r="B203" s="3"/>
      <c r="C203" s="56"/>
      <c r="D203" s="43"/>
      <c r="E203" s="3"/>
      <c r="F203" s="28"/>
      <c r="G203" s="28"/>
      <c r="H203" s="28"/>
      <c r="I203" s="28"/>
      <c r="J203" s="46"/>
      <c r="K203" s="14"/>
      <c r="L203" s="14"/>
      <c r="M203" s="14"/>
      <c r="N203" s="34"/>
      <c r="O203" s="35"/>
      <c r="P203" s="34"/>
      <c r="Q203" s="59"/>
      <c r="T203" s="26"/>
      <c r="U203" s="26"/>
      <c r="V203" s="37"/>
      <c r="W203" s="3"/>
      <c r="X203" s="3"/>
    </row>
    <row r="204" spans="1:24">
      <c r="A204" s="27"/>
      <c r="B204" s="3"/>
      <c r="C204" s="56"/>
      <c r="D204" s="43"/>
      <c r="E204" s="3"/>
      <c r="F204" s="28"/>
      <c r="G204" s="28"/>
      <c r="H204" s="28"/>
      <c r="I204" s="28"/>
      <c r="J204" s="46"/>
      <c r="K204" s="14"/>
      <c r="L204" s="14"/>
      <c r="M204" s="14"/>
      <c r="N204" s="49"/>
      <c r="O204" s="49"/>
      <c r="P204" s="33"/>
      <c r="Q204" s="43"/>
      <c r="T204" s="26"/>
      <c r="U204" s="26"/>
      <c r="V204" s="37"/>
      <c r="W204" s="3"/>
      <c r="X204" s="3"/>
    </row>
    <row r="205" spans="1:24">
      <c r="A205" s="27"/>
      <c r="B205" s="3"/>
      <c r="C205" s="56"/>
      <c r="D205" s="43"/>
      <c r="E205" s="3"/>
      <c r="F205" s="28"/>
      <c r="G205" s="28"/>
      <c r="H205" s="28"/>
      <c r="I205" s="28"/>
      <c r="J205" s="46"/>
      <c r="K205" s="14"/>
      <c r="L205" s="14"/>
      <c r="M205" s="14"/>
      <c r="N205" s="34"/>
      <c r="O205" s="35"/>
      <c r="P205" s="34"/>
      <c r="Q205" s="59"/>
      <c r="T205" s="26"/>
      <c r="U205" s="26"/>
      <c r="V205" s="37"/>
      <c r="W205" s="3"/>
      <c r="X205" s="3"/>
    </row>
    <row r="206" spans="1:24">
      <c r="A206" s="30"/>
      <c r="B206" s="3"/>
      <c r="C206" s="56"/>
      <c r="D206" s="43"/>
      <c r="E206" s="3"/>
      <c r="F206" s="28"/>
      <c r="G206" s="28"/>
      <c r="H206" s="28"/>
      <c r="I206" s="28"/>
      <c r="J206" s="46"/>
      <c r="K206" s="14"/>
      <c r="L206" s="14"/>
      <c r="M206" s="14"/>
      <c r="N206" s="34"/>
      <c r="O206" s="35"/>
      <c r="P206" s="34"/>
      <c r="Q206" s="59"/>
      <c r="T206" s="26"/>
      <c r="U206" s="26"/>
      <c r="V206" s="37"/>
      <c r="W206" s="3"/>
      <c r="X206" s="3"/>
    </row>
    <row r="207" spans="1:24">
      <c r="A207" s="31"/>
      <c r="B207" s="3"/>
      <c r="C207" s="56"/>
      <c r="D207" s="43"/>
      <c r="E207" s="3"/>
      <c r="F207" s="28"/>
      <c r="G207" s="28"/>
      <c r="H207" s="28"/>
      <c r="I207" s="28"/>
      <c r="J207" s="46"/>
      <c r="K207" s="14"/>
      <c r="L207" s="14"/>
      <c r="M207" s="14"/>
      <c r="N207" s="49"/>
      <c r="O207" s="49"/>
      <c r="P207" s="33"/>
      <c r="Q207" s="43"/>
      <c r="T207" s="26"/>
      <c r="U207" s="26"/>
      <c r="V207" s="37"/>
      <c r="W207" s="3"/>
      <c r="X207" s="3"/>
    </row>
    <row r="208" spans="1:24">
      <c r="A208" s="27"/>
      <c r="B208" s="3"/>
      <c r="C208" s="56"/>
      <c r="D208" s="43"/>
      <c r="E208" s="3"/>
      <c r="F208" s="28"/>
      <c r="G208" s="28"/>
      <c r="H208" s="28"/>
      <c r="I208" s="28"/>
      <c r="J208" s="46"/>
      <c r="K208" s="14"/>
      <c r="L208" s="14"/>
      <c r="M208" s="14"/>
      <c r="N208" s="49"/>
      <c r="O208" s="49"/>
      <c r="P208" s="33"/>
      <c r="Q208" s="43"/>
      <c r="T208" s="26"/>
      <c r="U208" s="26"/>
      <c r="V208" s="37"/>
      <c r="W208" s="3"/>
      <c r="X208" s="3"/>
    </row>
    <row r="209" spans="1:24">
      <c r="A209" s="27"/>
      <c r="B209" s="3"/>
      <c r="C209" s="56"/>
      <c r="D209" s="43"/>
      <c r="E209" s="3"/>
      <c r="F209" s="28"/>
      <c r="G209" s="28"/>
      <c r="H209" s="28"/>
      <c r="I209" s="28"/>
      <c r="J209" s="46"/>
      <c r="K209" s="14"/>
      <c r="L209" s="14"/>
      <c r="M209" s="14"/>
      <c r="N209" s="34"/>
      <c r="O209" s="35"/>
      <c r="P209" s="34"/>
      <c r="Q209" s="59"/>
      <c r="T209" s="26"/>
      <c r="U209" s="26"/>
      <c r="V209" s="37"/>
      <c r="W209" s="3"/>
      <c r="X209" s="3"/>
    </row>
    <row r="210" spans="1:24">
      <c r="A210" s="27"/>
      <c r="B210" s="3"/>
      <c r="C210" s="56"/>
      <c r="D210" s="43"/>
      <c r="E210" s="3"/>
      <c r="F210" s="28"/>
      <c r="G210" s="28"/>
      <c r="H210" s="28"/>
      <c r="I210" s="28"/>
      <c r="J210" s="46"/>
      <c r="K210" s="14"/>
      <c r="L210" s="14"/>
      <c r="M210" s="14"/>
      <c r="N210" s="34"/>
      <c r="O210" s="35"/>
      <c r="P210" s="34"/>
      <c r="Q210" s="59"/>
      <c r="T210" s="26"/>
      <c r="U210" s="26"/>
      <c r="V210" s="37"/>
      <c r="W210" s="3"/>
      <c r="X210" s="3"/>
    </row>
    <row r="211" spans="1:24">
      <c r="A211" s="27"/>
      <c r="B211" s="3"/>
      <c r="C211" s="56"/>
      <c r="D211" s="43"/>
      <c r="E211" s="3"/>
      <c r="F211" s="28"/>
      <c r="G211" s="28"/>
      <c r="H211" s="28"/>
      <c r="I211" s="28"/>
      <c r="J211" s="46"/>
      <c r="K211" s="14"/>
      <c r="L211" s="14"/>
      <c r="M211" s="14"/>
      <c r="N211" s="49"/>
      <c r="P211" s="33"/>
      <c r="Q211" s="43"/>
      <c r="T211" s="26"/>
      <c r="U211" s="26"/>
      <c r="V211" s="37"/>
      <c r="W211" s="3"/>
      <c r="X211" s="3"/>
    </row>
    <row r="212" spans="1:24">
      <c r="A212" s="51"/>
      <c r="B212" s="3"/>
      <c r="C212" s="3"/>
      <c r="D212" s="3"/>
      <c r="E212" s="3"/>
      <c r="F212" s="28"/>
      <c r="G212" s="28"/>
      <c r="H212" s="28"/>
      <c r="I212" s="28"/>
      <c r="J212" s="46"/>
      <c r="K212" s="14"/>
      <c r="L212" s="14"/>
      <c r="M212" s="14"/>
      <c r="N212" s="58"/>
      <c r="P212" s="33"/>
      <c r="Q212" s="43"/>
      <c r="T212" s="26"/>
      <c r="U212" s="26"/>
      <c r="V212" s="37"/>
      <c r="W212" s="3"/>
      <c r="X212" s="3"/>
    </row>
    <row r="213" spans="1:24">
      <c r="A213" s="30"/>
      <c r="B213" s="3"/>
      <c r="C213" s="3"/>
      <c r="D213" s="3"/>
      <c r="E213" s="3"/>
      <c r="F213" s="2"/>
      <c r="G213" s="2"/>
      <c r="H213" s="2"/>
      <c r="I213" s="2"/>
      <c r="J213" s="46"/>
      <c r="K213" s="14"/>
      <c r="L213" s="14"/>
      <c r="M213" s="14"/>
      <c r="N213" s="32"/>
      <c r="O213" s="50"/>
      <c r="P213" s="36"/>
      <c r="Q213" s="60"/>
      <c r="T213" s="26"/>
      <c r="U213" s="26"/>
      <c r="V213" s="37"/>
      <c r="W213" s="3"/>
      <c r="X213" s="3"/>
    </row>
    <row r="214" spans="1:24">
      <c r="A214" s="30"/>
      <c r="B214" s="3"/>
      <c r="C214" s="3"/>
      <c r="D214" s="3"/>
      <c r="E214" s="3"/>
      <c r="F214" s="2"/>
      <c r="G214" s="2"/>
      <c r="H214" s="2"/>
      <c r="I214" s="2"/>
      <c r="J214" s="46"/>
      <c r="K214" s="14"/>
      <c r="L214" s="14"/>
      <c r="M214" s="14"/>
      <c r="N214" s="32"/>
      <c r="O214" s="50"/>
      <c r="P214" s="36"/>
      <c r="Q214" s="60"/>
      <c r="T214" s="26"/>
      <c r="U214" s="26"/>
      <c r="V214" s="37"/>
      <c r="W214" s="3"/>
      <c r="X214" s="3"/>
    </row>
    <row r="215" spans="1:24">
      <c r="A215" s="30"/>
      <c r="B215" s="3"/>
      <c r="C215" s="3"/>
      <c r="D215" s="3"/>
      <c r="E215" s="3"/>
      <c r="F215" s="45"/>
      <c r="G215" s="45"/>
      <c r="H215" s="45"/>
      <c r="I215" s="45"/>
      <c r="J215" s="61"/>
      <c r="K215" s="61"/>
      <c r="L215" s="61"/>
      <c r="M215" s="61"/>
      <c r="N215" s="36"/>
      <c r="O215" s="50"/>
      <c r="P215" s="34"/>
      <c r="Q215" s="54"/>
      <c r="T215" s="26"/>
      <c r="U215" s="26"/>
      <c r="V215" s="37"/>
      <c r="W215" s="3"/>
      <c r="X215" s="3"/>
    </row>
    <row r="216" spans="1:24">
      <c r="A216" s="51"/>
      <c r="B216" s="3"/>
      <c r="C216" s="52"/>
      <c r="D216" s="43"/>
      <c r="E216" s="3"/>
      <c r="F216" s="28"/>
      <c r="G216" s="28"/>
      <c r="H216" s="28"/>
      <c r="I216" s="28"/>
      <c r="J216" s="61"/>
      <c r="K216" s="61"/>
      <c r="L216" s="61"/>
      <c r="M216" s="61"/>
      <c r="N216" s="34"/>
      <c r="O216" s="50"/>
      <c r="P216" s="32"/>
      <c r="Q216" s="60"/>
      <c r="T216" s="26"/>
      <c r="U216" s="26"/>
      <c r="V216" s="37"/>
      <c r="W216" s="3"/>
      <c r="X216" s="3"/>
    </row>
    <row r="217" spans="1:24">
      <c r="A217" s="51"/>
      <c r="B217" s="3"/>
      <c r="C217" s="52"/>
      <c r="D217" s="43"/>
      <c r="E217" s="3"/>
      <c r="F217" s="28"/>
      <c r="G217" s="28"/>
      <c r="H217" s="28"/>
      <c r="I217" s="28"/>
      <c r="J217" s="61"/>
      <c r="K217" s="61"/>
      <c r="L217" s="61"/>
      <c r="M217" s="61"/>
      <c r="N217" s="34"/>
      <c r="O217" s="50"/>
      <c r="P217" s="32"/>
      <c r="Q217" s="60"/>
      <c r="T217" s="26"/>
      <c r="U217" s="26"/>
      <c r="V217" s="37"/>
      <c r="W217" s="3"/>
      <c r="X217" s="3"/>
    </row>
    <row r="218" spans="1:24">
      <c r="A218" s="51"/>
      <c r="B218" s="3"/>
      <c r="C218" s="52"/>
      <c r="D218" s="43"/>
      <c r="E218" s="3"/>
      <c r="F218" s="28"/>
      <c r="G218" s="28"/>
      <c r="H218" s="28"/>
      <c r="I218" s="28"/>
      <c r="J218" s="61"/>
      <c r="K218" s="61"/>
      <c r="L218" s="61"/>
      <c r="M218" s="61"/>
      <c r="N218" s="32"/>
      <c r="O218" s="50"/>
      <c r="P218" s="32"/>
      <c r="Q218" s="60"/>
      <c r="T218" s="26"/>
      <c r="U218" s="26"/>
      <c r="V218" s="37"/>
      <c r="W218" s="3"/>
      <c r="X218" s="3"/>
    </row>
    <row r="219" spans="1:24">
      <c r="A219" s="30"/>
      <c r="B219" s="3"/>
      <c r="C219" s="52"/>
      <c r="D219" s="43"/>
      <c r="E219" s="3"/>
      <c r="F219" s="28"/>
      <c r="G219" s="28"/>
      <c r="H219" s="28"/>
      <c r="I219" s="28"/>
      <c r="J219" s="61"/>
      <c r="K219" s="61"/>
      <c r="L219" s="61"/>
      <c r="M219" s="61"/>
      <c r="N219" s="49"/>
      <c r="P219" s="57"/>
      <c r="T219" s="26"/>
      <c r="U219" s="26"/>
      <c r="V219" s="37"/>
      <c r="W219" s="3"/>
      <c r="X219" s="3"/>
    </row>
    <row r="220" spans="1:24">
      <c r="A220" s="30"/>
      <c r="B220" s="3"/>
      <c r="C220" s="52"/>
      <c r="D220" s="43"/>
      <c r="E220" s="3"/>
      <c r="F220" s="28"/>
      <c r="G220" s="28"/>
      <c r="H220" s="28"/>
      <c r="I220" s="28"/>
      <c r="J220" s="61"/>
      <c r="K220" s="61"/>
      <c r="L220" s="61"/>
      <c r="M220" s="61"/>
      <c r="N220" s="49"/>
      <c r="P220" s="57"/>
      <c r="T220" s="26"/>
      <c r="U220" s="26"/>
      <c r="V220" s="37"/>
      <c r="W220" s="3"/>
      <c r="X220" s="3"/>
    </row>
    <row r="221" spans="1:24">
      <c r="A221" s="30"/>
      <c r="B221" s="3"/>
      <c r="C221" s="52"/>
      <c r="D221" s="43"/>
      <c r="E221" s="3"/>
      <c r="F221" s="28"/>
      <c r="G221" s="28"/>
      <c r="H221" s="28"/>
      <c r="I221" s="28"/>
      <c r="J221" s="61"/>
      <c r="K221" s="61"/>
      <c r="L221" s="61"/>
      <c r="M221" s="61"/>
      <c r="N221" s="34"/>
      <c r="O221" s="35"/>
      <c r="P221" s="34"/>
      <c r="Q221" s="60"/>
      <c r="T221" s="26"/>
      <c r="U221" s="26"/>
      <c r="V221" s="37"/>
      <c r="W221" s="3"/>
      <c r="X221" s="3"/>
    </row>
    <row r="222" spans="1:24">
      <c r="A222" s="30"/>
      <c r="B222" s="3"/>
      <c r="C222" s="52"/>
      <c r="D222" s="43"/>
      <c r="E222" s="3"/>
      <c r="F222" s="28"/>
      <c r="G222" s="28"/>
      <c r="H222" s="28"/>
      <c r="I222" s="28"/>
      <c r="J222" s="61"/>
      <c r="K222" s="61"/>
      <c r="L222" s="61"/>
      <c r="M222" s="61"/>
      <c r="N222" s="49"/>
      <c r="O222" s="33"/>
      <c r="P222" s="57"/>
      <c r="Q222" s="49"/>
      <c r="T222" s="52"/>
      <c r="U222" s="52"/>
      <c r="V222" s="37"/>
      <c r="W222" s="3"/>
      <c r="X222" s="3"/>
    </row>
    <row r="223" spans="1:24">
      <c r="A223" s="30"/>
      <c r="B223" s="3"/>
      <c r="C223" s="52"/>
      <c r="D223" s="43"/>
      <c r="E223" s="3"/>
      <c r="F223" s="28"/>
      <c r="G223" s="28"/>
      <c r="H223" s="28"/>
      <c r="I223" s="28"/>
      <c r="J223" s="61"/>
      <c r="K223" s="61"/>
      <c r="L223" s="61"/>
      <c r="M223" s="61"/>
      <c r="N223" s="34"/>
      <c r="O223" s="35"/>
      <c r="P223" s="34"/>
      <c r="Q223" s="60"/>
      <c r="T223" s="26"/>
      <c r="U223" s="26"/>
      <c r="V223" s="37"/>
      <c r="W223" s="3"/>
      <c r="X223" s="3"/>
    </row>
    <row r="224" spans="1:24">
      <c r="A224" s="30"/>
      <c r="B224" s="3"/>
      <c r="C224" s="52"/>
      <c r="D224" s="43"/>
      <c r="E224" s="3"/>
      <c r="F224" s="28"/>
      <c r="G224" s="28"/>
      <c r="H224" s="28"/>
      <c r="I224" s="28"/>
      <c r="J224" s="61"/>
      <c r="K224" s="61"/>
      <c r="L224" s="61"/>
      <c r="M224" s="61"/>
      <c r="N224" s="34"/>
      <c r="O224" s="35"/>
      <c r="P224" s="34"/>
      <c r="Q224" s="54"/>
      <c r="T224" s="26"/>
      <c r="U224" s="26"/>
      <c r="V224" s="37"/>
      <c r="W224" s="3"/>
      <c r="X224" s="3"/>
    </row>
    <row r="225" spans="1:24">
      <c r="A225" s="30"/>
      <c r="B225" s="3"/>
      <c r="C225" s="52"/>
      <c r="D225" s="43"/>
      <c r="E225" s="3"/>
      <c r="F225" s="28"/>
      <c r="G225" s="28"/>
      <c r="H225" s="28"/>
      <c r="I225" s="28"/>
      <c r="J225" s="61"/>
      <c r="K225" s="61"/>
      <c r="L225" s="61"/>
      <c r="M225" s="61"/>
      <c r="T225" s="26"/>
      <c r="U225" s="26"/>
      <c r="V225" s="37"/>
      <c r="W225" s="3"/>
      <c r="X225" s="3"/>
    </row>
    <row r="226" spans="1:24">
      <c r="A226" s="30"/>
      <c r="B226" s="3"/>
      <c r="C226" s="52"/>
      <c r="D226" s="3"/>
      <c r="E226" s="3"/>
      <c r="F226" s="28"/>
      <c r="G226" s="28"/>
      <c r="H226" s="28"/>
      <c r="I226" s="28"/>
      <c r="J226" s="61"/>
      <c r="K226" s="61"/>
      <c r="L226" s="61"/>
      <c r="M226" s="61"/>
      <c r="T226" s="26"/>
      <c r="U226" s="26"/>
      <c r="V226" s="37"/>
      <c r="W226" s="3"/>
      <c r="X226" s="3"/>
    </row>
    <row r="227" spans="1:24">
      <c r="A227" s="30"/>
      <c r="B227" s="3"/>
      <c r="C227" s="52"/>
      <c r="D227" s="3"/>
      <c r="E227" s="3"/>
      <c r="F227" s="28"/>
      <c r="G227" s="28"/>
      <c r="H227" s="28"/>
      <c r="I227" s="28"/>
      <c r="J227" s="61"/>
      <c r="K227" s="61"/>
      <c r="L227" s="61"/>
      <c r="M227" s="61"/>
      <c r="N227" s="34"/>
      <c r="O227" s="35"/>
      <c r="P227" s="34"/>
      <c r="Q227" s="60"/>
      <c r="T227" s="26"/>
      <c r="U227" s="26"/>
      <c r="V227" s="37"/>
      <c r="W227" s="3"/>
      <c r="X227" s="3"/>
    </row>
    <row r="228" spans="1:24">
      <c r="A228" s="30"/>
      <c r="B228" s="3"/>
      <c r="C228" s="52"/>
      <c r="D228" s="3"/>
      <c r="E228" s="3"/>
      <c r="F228" s="28"/>
      <c r="G228" s="28"/>
      <c r="H228" s="28"/>
      <c r="I228" s="28"/>
      <c r="J228" s="61"/>
      <c r="K228" s="61"/>
      <c r="L228" s="61"/>
      <c r="M228" s="61"/>
      <c r="N228" s="34"/>
      <c r="O228" s="35"/>
      <c r="P228" s="34"/>
      <c r="Q228" s="60"/>
      <c r="T228" s="26"/>
      <c r="U228" s="26"/>
      <c r="V228" s="37"/>
      <c r="W228" s="3"/>
      <c r="X228" s="3"/>
    </row>
    <row r="229" spans="1:24">
      <c r="A229" s="63"/>
      <c r="B229" s="3"/>
      <c r="C229" s="52"/>
      <c r="D229" s="3"/>
      <c r="E229" s="3"/>
      <c r="F229" s="28"/>
      <c r="G229" s="28"/>
      <c r="H229" s="28"/>
      <c r="I229" s="28"/>
      <c r="J229" s="61"/>
      <c r="K229" s="61"/>
      <c r="L229" s="61"/>
      <c r="M229" s="61"/>
      <c r="N229" s="34"/>
      <c r="O229" s="35"/>
      <c r="P229" s="34"/>
      <c r="Q229" s="60"/>
      <c r="T229" s="26"/>
      <c r="U229" s="26"/>
      <c r="V229" s="37"/>
      <c r="W229" s="3"/>
      <c r="X229" s="3"/>
    </row>
    <row r="230" spans="1:24">
      <c r="A230" s="30"/>
      <c r="B230" s="3"/>
      <c r="C230" s="3"/>
      <c r="D230" s="3"/>
      <c r="E230" s="3"/>
      <c r="F230" s="28"/>
      <c r="G230" s="28"/>
      <c r="H230" s="28"/>
      <c r="I230" s="28"/>
      <c r="J230" s="61"/>
      <c r="K230" s="61"/>
      <c r="L230" s="61"/>
      <c r="M230" s="61"/>
      <c r="N230" s="36"/>
      <c r="O230" s="50"/>
      <c r="P230" s="52"/>
      <c r="Q230" s="60"/>
      <c r="T230" s="26"/>
      <c r="U230" s="28"/>
      <c r="V230" s="37"/>
      <c r="W230" s="3"/>
      <c r="X230" s="3"/>
    </row>
    <row r="231" spans="1:24">
      <c r="A231" s="51"/>
      <c r="B231" s="3"/>
      <c r="C231" s="3"/>
      <c r="D231" s="3"/>
      <c r="E231" s="3"/>
      <c r="F231" s="28"/>
      <c r="G231" s="28"/>
      <c r="H231" s="28"/>
      <c r="I231" s="28"/>
      <c r="J231" s="61"/>
      <c r="K231" s="61"/>
      <c r="L231" s="61"/>
      <c r="M231" s="61"/>
      <c r="N231" s="34"/>
      <c r="O231" s="50"/>
      <c r="P231" s="52"/>
      <c r="Q231" s="60"/>
      <c r="T231" s="26"/>
      <c r="U231" s="26"/>
      <c r="V231" s="37"/>
      <c r="W231" s="3"/>
      <c r="X231" s="3"/>
    </row>
    <row r="232" spans="1:24">
      <c r="A232" s="51"/>
      <c r="B232" s="3"/>
      <c r="C232" s="3"/>
      <c r="D232" s="3"/>
      <c r="E232" s="3"/>
      <c r="F232" s="28"/>
      <c r="G232" s="28"/>
      <c r="H232" s="28"/>
      <c r="I232" s="28"/>
      <c r="J232" s="61"/>
      <c r="K232" s="61"/>
      <c r="L232" s="61"/>
      <c r="M232" s="61"/>
      <c r="T232" s="28"/>
      <c r="U232" s="28"/>
      <c r="V232" s="37"/>
      <c r="W232" s="3"/>
      <c r="X232" s="3"/>
    </row>
    <row r="233" spans="1:24">
      <c r="A233" s="51"/>
      <c r="B233" s="3"/>
      <c r="C233" s="3"/>
      <c r="D233" s="3"/>
      <c r="E233" s="3"/>
      <c r="F233" s="39"/>
      <c r="G233" s="39"/>
      <c r="H233" s="39"/>
      <c r="I233" s="45"/>
      <c r="J233" s="61"/>
      <c r="K233" s="61"/>
      <c r="L233" s="61"/>
      <c r="M233" s="61"/>
      <c r="N233" s="34"/>
      <c r="O233" s="50"/>
      <c r="P233" s="36"/>
      <c r="Q233" s="60"/>
      <c r="T233" s="28"/>
      <c r="U233" s="28"/>
      <c r="V233" s="37"/>
      <c r="W233" s="3"/>
      <c r="X233" s="3"/>
    </row>
    <row r="234" spans="1:24">
      <c r="A234" s="51"/>
      <c r="B234" s="3"/>
      <c r="C234" s="3"/>
      <c r="D234" s="3"/>
      <c r="E234" s="3"/>
      <c r="F234" s="39"/>
      <c r="G234" s="39"/>
      <c r="H234" s="39"/>
      <c r="I234" s="45"/>
      <c r="J234" s="61"/>
      <c r="K234" s="61"/>
      <c r="L234" s="61"/>
      <c r="M234" s="61"/>
      <c r="N234" s="34"/>
      <c r="O234" s="50"/>
      <c r="P234" s="36"/>
      <c r="Q234" s="60"/>
      <c r="T234" s="28"/>
      <c r="U234" s="28"/>
      <c r="V234" s="37"/>
      <c r="W234" s="3"/>
      <c r="X234" s="3"/>
    </row>
    <row r="235" spans="1:24">
      <c r="A235" s="51"/>
      <c r="B235" s="3"/>
      <c r="C235" s="3"/>
      <c r="D235" s="3"/>
      <c r="E235" s="3"/>
      <c r="F235" s="39"/>
      <c r="G235" s="39"/>
      <c r="H235" s="39"/>
      <c r="I235" s="45"/>
      <c r="J235" s="61"/>
      <c r="K235" s="61"/>
      <c r="L235" s="61"/>
      <c r="M235" s="61"/>
      <c r="N235" s="34"/>
      <c r="O235" s="50"/>
      <c r="P235" s="36"/>
      <c r="Q235" s="60"/>
      <c r="T235" s="28"/>
      <c r="U235" s="28"/>
      <c r="V235" s="37"/>
      <c r="W235" s="3"/>
      <c r="X235" s="3"/>
    </row>
    <row r="236" spans="1:24">
      <c r="A236" s="51"/>
      <c r="B236" s="3"/>
      <c r="C236" s="3"/>
      <c r="D236" s="3"/>
      <c r="E236" s="3"/>
      <c r="F236" s="55"/>
      <c r="G236" s="55"/>
      <c r="H236" s="55"/>
      <c r="I236" s="55"/>
      <c r="J236" s="61"/>
      <c r="K236" s="61"/>
      <c r="L236" s="61"/>
      <c r="M236" s="61"/>
      <c r="N236" s="34"/>
      <c r="O236" s="50"/>
      <c r="P236" s="36"/>
      <c r="Q236" s="60"/>
      <c r="T236" s="28"/>
      <c r="U236" s="28"/>
      <c r="V236" s="37"/>
      <c r="W236" s="3"/>
      <c r="X236" s="3"/>
    </row>
    <row r="237" spans="1:24">
      <c r="A237" s="51"/>
      <c r="B237" s="3"/>
      <c r="C237" s="3"/>
      <c r="D237" s="3"/>
      <c r="E237" s="3"/>
      <c r="F237" s="39"/>
      <c r="G237" s="39"/>
      <c r="H237" s="39"/>
      <c r="I237" s="45"/>
      <c r="J237" s="61"/>
      <c r="K237" s="61"/>
      <c r="L237" s="61"/>
      <c r="M237" s="61"/>
      <c r="N237" s="34"/>
      <c r="O237" s="50"/>
      <c r="P237" s="36"/>
      <c r="Q237" s="60"/>
      <c r="T237" s="32"/>
      <c r="U237" s="32"/>
      <c r="V237" s="37"/>
      <c r="W237" s="3"/>
      <c r="X237" s="3"/>
    </row>
    <row r="238" spans="1:24">
      <c r="A238" s="51"/>
      <c r="B238" s="3"/>
      <c r="C238" s="3"/>
      <c r="D238" s="3"/>
      <c r="E238" s="3"/>
      <c r="F238" s="39"/>
      <c r="G238" s="39"/>
      <c r="H238" s="39"/>
      <c r="I238" s="45"/>
      <c r="J238" s="61"/>
      <c r="K238" s="61"/>
      <c r="L238" s="61"/>
      <c r="M238" s="61"/>
      <c r="N238" s="34"/>
      <c r="O238" s="50"/>
      <c r="P238" s="36"/>
      <c r="Q238" s="60"/>
      <c r="T238" s="28"/>
      <c r="U238" s="28"/>
      <c r="V238" s="37"/>
      <c r="W238" s="3"/>
      <c r="X238" s="3"/>
    </row>
    <row r="239" spans="1:24">
      <c r="A239" s="51"/>
      <c r="B239" s="3"/>
      <c r="C239" s="3"/>
      <c r="D239" s="3"/>
      <c r="E239" s="3"/>
      <c r="F239" s="39"/>
      <c r="G239" s="39"/>
      <c r="H239" s="39"/>
      <c r="I239" s="45"/>
      <c r="J239" s="61"/>
      <c r="K239" s="61"/>
      <c r="L239" s="61"/>
      <c r="M239" s="61"/>
      <c r="N239" s="34"/>
      <c r="O239" s="50"/>
      <c r="P239" s="36"/>
      <c r="Q239" s="60"/>
      <c r="T239" s="32"/>
      <c r="U239" s="32"/>
      <c r="V239" s="37"/>
      <c r="W239" s="3"/>
      <c r="X239" s="3"/>
    </row>
    <row r="240" spans="1:24">
      <c r="A240" s="51"/>
      <c r="B240" s="3"/>
      <c r="C240" s="52"/>
      <c r="D240" s="3"/>
      <c r="E240" s="3"/>
      <c r="F240" s="28"/>
      <c r="G240" s="28"/>
      <c r="H240" s="28"/>
      <c r="I240" s="28"/>
      <c r="J240" s="61"/>
      <c r="K240" s="61"/>
      <c r="L240" s="61"/>
      <c r="M240" s="61"/>
      <c r="N240" s="34"/>
      <c r="O240" s="35"/>
      <c r="P240" s="36"/>
      <c r="Q240" s="60"/>
      <c r="T240" s="26"/>
      <c r="U240" s="26"/>
      <c r="V240" s="37"/>
      <c r="W240" s="3"/>
      <c r="X240" s="3"/>
    </row>
    <row r="241" spans="1:24">
      <c r="A241" s="51"/>
      <c r="B241" s="3"/>
      <c r="C241" s="52"/>
      <c r="D241" s="3"/>
      <c r="E241" s="3"/>
      <c r="F241" s="28"/>
      <c r="G241" s="28"/>
      <c r="H241" s="28"/>
      <c r="I241" s="28"/>
      <c r="J241" s="61"/>
      <c r="K241" s="61"/>
      <c r="L241" s="61"/>
      <c r="M241" s="61"/>
      <c r="N241" s="49"/>
      <c r="O241" s="49"/>
      <c r="P241" s="49"/>
      <c r="Q241" s="49"/>
      <c r="T241" s="26"/>
      <c r="U241" s="26"/>
      <c r="V241" s="37"/>
      <c r="W241" s="3"/>
      <c r="X241" s="3"/>
    </row>
    <row r="242" spans="1:24">
      <c r="A242" s="51"/>
      <c r="B242" s="3"/>
      <c r="C242" s="52"/>
      <c r="D242" s="3"/>
      <c r="E242" s="3"/>
      <c r="F242" s="28"/>
      <c r="G242" s="28"/>
      <c r="H242" s="28"/>
      <c r="I242" s="28"/>
      <c r="J242" s="61"/>
      <c r="K242" s="61"/>
      <c r="L242" s="61"/>
      <c r="M242" s="61"/>
      <c r="N242" s="34"/>
      <c r="O242" s="35"/>
      <c r="P242" s="36"/>
      <c r="Q242" s="60"/>
      <c r="T242" s="26"/>
      <c r="U242" s="26"/>
      <c r="V242" s="37"/>
      <c r="W242" s="3"/>
      <c r="X242" s="3"/>
    </row>
    <row r="243" spans="1:24">
      <c r="A243" s="51"/>
      <c r="B243" s="3"/>
      <c r="C243" s="52"/>
      <c r="D243" s="3"/>
      <c r="E243" s="3"/>
      <c r="F243" s="28"/>
      <c r="G243" s="28"/>
      <c r="H243" s="28"/>
      <c r="I243" s="28"/>
      <c r="J243" s="61"/>
      <c r="K243" s="61"/>
      <c r="L243" s="61"/>
      <c r="M243" s="61"/>
      <c r="N243" s="34"/>
      <c r="O243" s="35"/>
      <c r="P243" s="36"/>
      <c r="Q243" s="60"/>
      <c r="T243" s="26"/>
      <c r="U243" s="26"/>
      <c r="V243" s="37"/>
      <c r="W243" s="3"/>
      <c r="X243" s="3"/>
    </row>
    <row r="244" spans="1:24">
      <c r="A244" s="51"/>
      <c r="B244" s="3"/>
      <c r="C244" s="52"/>
      <c r="D244" s="3"/>
      <c r="E244" s="3"/>
      <c r="F244" s="55"/>
      <c r="G244" s="55"/>
      <c r="H244" s="49"/>
      <c r="I244" s="49"/>
      <c r="J244" s="61"/>
      <c r="K244" s="61"/>
      <c r="L244" s="61"/>
      <c r="M244" s="61"/>
      <c r="N244" s="34"/>
      <c r="O244" s="35"/>
      <c r="P244" s="36"/>
      <c r="Q244" s="60"/>
      <c r="T244" s="26"/>
      <c r="U244" s="26"/>
      <c r="V244" s="37"/>
      <c r="W244" s="3"/>
      <c r="X244" s="3"/>
    </row>
    <row r="245" spans="1:24">
      <c r="A245" s="51"/>
      <c r="B245" s="3"/>
      <c r="C245" s="52"/>
      <c r="D245" s="3"/>
      <c r="E245" s="3"/>
      <c r="F245" s="28"/>
      <c r="G245" s="28"/>
      <c r="H245" s="28"/>
      <c r="I245" s="28"/>
      <c r="J245" s="61"/>
      <c r="K245" s="61"/>
      <c r="L245" s="61"/>
      <c r="M245" s="61"/>
      <c r="N245" s="34"/>
      <c r="O245" s="35"/>
      <c r="P245" s="36"/>
      <c r="Q245" s="60"/>
      <c r="T245" s="26"/>
      <c r="U245" s="26"/>
      <c r="V245" s="37"/>
      <c r="W245" s="3"/>
      <c r="X245" s="3"/>
    </row>
    <row r="246" spans="1:24">
      <c r="A246" s="51"/>
      <c r="B246" s="3"/>
      <c r="C246" s="52"/>
      <c r="D246" s="3"/>
      <c r="E246" s="3"/>
      <c r="F246" s="28"/>
      <c r="G246" s="28"/>
      <c r="H246" s="28"/>
      <c r="I246" s="28"/>
      <c r="J246" s="61"/>
      <c r="K246" s="61"/>
      <c r="L246" s="61"/>
      <c r="M246" s="61"/>
      <c r="T246" s="26"/>
      <c r="U246" s="26"/>
      <c r="V246" s="37"/>
      <c r="W246" s="3"/>
      <c r="X246" s="3"/>
    </row>
    <row r="247" spans="1:24">
      <c r="A247" s="51"/>
      <c r="B247" s="3"/>
      <c r="C247" s="52"/>
      <c r="D247" s="3"/>
      <c r="E247" s="3"/>
      <c r="F247" s="28"/>
      <c r="G247" s="28"/>
      <c r="H247" s="28"/>
      <c r="I247" s="28"/>
      <c r="J247" s="61"/>
      <c r="K247" s="61"/>
      <c r="L247" s="61"/>
      <c r="M247" s="61"/>
      <c r="T247" s="26"/>
      <c r="U247" s="26"/>
      <c r="V247" s="37"/>
      <c r="W247" s="3"/>
      <c r="X247" s="3"/>
    </row>
    <row r="248" spans="1:24">
      <c r="A248" s="51"/>
      <c r="B248" s="3"/>
      <c r="C248" s="3"/>
      <c r="D248" s="3"/>
      <c r="E248" s="3"/>
      <c r="F248" s="26"/>
      <c r="G248" s="26"/>
      <c r="H248" s="26"/>
      <c r="I248" s="26"/>
      <c r="J248" s="61"/>
      <c r="K248" s="61"/>
      <c r="L248" s="61"/>
      <c r="M248" s="61"/>
      <c r="N248" s="36"/>
      <c r="O248" s="50"/>
      <c r="P248" s="36"/>
      <c r="Q248" s="60"/>
      <c r="T248" s="26"/>
      <c r="U248" s="26"/>
      <c r="V248" s="37"/>
      <c r="W248" s="3"/>
      <c r="X248" s="3"/>
    </row>
    <row r="249" spans="1:24">
      <c r="A249" s="27"/>
      <c r="B249" s="3"/>
      <c r="C249" s="52"/>
      <c r="D249" s="3"/>
      <c r="E249" s="3"/>
      <c r="F249" s="28"/>
      <c r="G249" s="28"/>
      <c r="H249" s="28"/>
      <c r="I249" s="26"/>
      <c r="J249" s="61"/>
      <c r="K249" s="61"/>
      <c r="L249" s="61"/>
      <c r="M249" s="61"/>
      <c r="N249" s="36"/>
      <c r="O249" s="50"/>
      <c r="P249" s="36"/>
      <c r="Q249" s="60"/>
      <c r="T249" s="26"/>
      <c r="U249" s="26"/>
      <c r="V249" s="37"/>
      <c r="W249" s="3"/>
      <c r="X249" s="3"/>
    </row>
    <row r="250" spans="1:24">
      <c r="A250" s="27"/>
      <c r="B250" s="3"/>
      <c r="C250" s="52"/>
      <c r="D250" s="3"/>
      <c r="E250" s="3"/>
      <c r="F250" s="28"/>
      <c r="G250" s="28"/>
      <c r="H250" s="28"/>
      <c r="I250" s="26"/>
      <c r="J250" s="61"/>
      <c r="K250" s="61"/>
      <c r="L250" s="61"/>
      <c r="M250" s="61"/>
      <c r="N250" s="49"/>
      <c r="O250" s="49"/>
      <c r="P250" s="49"/>
      <c r="Q250" s="49"/>
      <c r="T250" s="26"/>
      <c r="U250" s="26"/>
      <c r="V250" s="37"/>
      <c r="W250" s="3"/>
      <c r="X250" s="3"/>
    </row>
    <row r="251" spans="1:24">
      <c r="A251" s="27"/>
      <c r="B251" s="3"/>
      <c r="C251" s="52"/>
      <c r="D251" s="3"/>
      <c r="E251" s="3"/>
      <c r="F251" s="28"/>
      <c r="G251" s="28"/>
      <c r="H251" s="28"/>
      <c r="I251" s="26"/>
      <c r="J251" s="61"/>
      <c r="K251" s="61"/>
      <c r="L251" s="61"/>
      <c r="M251" s="61"/>
      <c r="N251" s="36"/>
      <c r="O251" s="50"/>
      <c r="P251" s="36"/>
      <c r="Q251" s="60"/>
      <c r="T251" s="26"/>
      <c r="U251" s="26"/>
      <c r="V251" s="37"/>
      <c r="W251" s="3"/>
      <c r="X251" s="3"/>
    </row>
    <row r="252" spans="1:24">
      <c r="A252" s="30"/>
      <c r="B252" s="3"/>
      <c r="C252" s="52"/>
      <c r="D252" s="3"/>
      <c r="E252" s="3"/>
      <c r="F252" s="39"/>
      <c r="G252" s="39"/>
      <c r="H252" s="28"/>
      <c r="I252" s="26"/>
      <c r="J252" s="61"/>
      <c r="K252" s="61"/>
      <c r="L252" s="61"/>
      <c r="M252" s="61"/>
      <c r="N252" s="36"/>
      <c r="O252" s="50"/>
      <c r="P252" s="36"/>
      <c r="Q252" s="54"/>
      <c r="T252" s="26"/>
      <c r="U252" s="26"/>
      <c r="V252" s="37"/>
      <c r="W252" s="3"/>
      <c r="X252" s="3"/>
    </row>
    <row r="253" spans="1:24">
      <c r="A253" s="30"/>
      <c r="B253" s="3"/>
      <c r="C253" s="52"/>
      <c r="D253" s="3"/>
      <c r="E253" s="3"/>
      <c r="F253" s="39"/>
      <c r="G253" s="39"/>
      <c r="H253" s="28"/>
      <c r="I253" s="26"/>
      <c r="J253" s="61"/>
      <c r="K253" s="61"/>
      <c r="L253" s="61"/>
      <c r="M253" s="61"/>
      <c r="N253" s="36"/>
      <c r="O253" s="50"/>
      <c r="P253" s="36"/>
      <c r="Q253" s="54"/>
      <c r="T253" s="26"/>
      <c r="U253" s="26"/>
      <c r="V253" s="37"/>
      <c r="W253" s="3"/>
      <c r="X253" s="3"/>
    </row>
    <row r="254" spans="1:24">
      <c r="A254" s="30"/>
      <c r="B254" s="3"/>
      <c r="C254" s="52"/>
      <c r="D254" s="3"/>
      <c r="E254" s="3"/>
      <c r="F254" s="39"/>
      <c r="G254" s="39"/>
      <c r="H254" s="28"/>
      <c r="I254" s="26"/>
      <c r="J254" s="61"/>
      <c r="K254" s="61"/>
      <c r="L254" s="61"/>
      <c r="M254" s="61"/>
      <c r="N254" s="62"/>
      <c r="O254" s="57"/>
      <c r="T254" s="26"/>
      <c r="U254" s="26"/>
      <c r="V254" s="37"/>
      <c r="W254" s="3"/>
      <c r="X254" s="3"/>
    </row>
    <row r="255" spans="1:24">
      <c r="A255" s="30"/>
      <c r="B255" s="3"/>
      <c r="C255" s="56"/>
      <c r="D255" s="3"/>
      <c r="E255" s="3"/>
      <c r="F255" s="26"/>
      <c r="G255" s="26"/>
      <c r="H255" s="28"/>
      <c r="I255" s="26"/>
      <c r="J255" s="61"/>
      <c r="K255" s="61"/>
      <c r="L255" s="61"/>
      <c r="M255" s="61"/>
      <c r="T255" s="26"/>
      <c r="U255" s="26"/>
      <c r="V255" s="37"/>
      <c r="W255" s="3"/>
      <c r="X255" s="3"/>
    </row>
    <row r="256" spans="1:24">
      <c r="A256" s="30"/>
      <c r="B256" s="3"/>
      <c r="C256" s="3"/>
      <c r="D256" s="3"/>
      <c r="E256" s="3"/>
      <c r="F256" s="26"/>
      <c r="G256" s="26"/>
      <c r="H256" s="28"/>
      <c r="I256" s="26"/>
      <c r="J256" s="61"/>
      <c r="K256" s="61"/>
      <c r="L256" s="61"/>
      <c r="M256" s="61"/>
      <c r="T256" s="26"/>
      <c r="U256" s="26"/>
      <c r="V256" s="37"/>
      <c r="W256" s="3"/>
      <c r="X256" s="3"/>
    </row>
    <row r="257" spans="1:24">
      <c r="A257" s="30"/>
      <c r="B257" s="3"/>
      <c r="C257" s="3"/>
      <c r="D257" s="3"/>
      <c r="E257" s="3"/>
      <c r="F257" s="26"/>
      <c r="G257" s="26"/>
      <c r="H257" s="28"/>
      <c r="I257" s="26"/>
      <c r="J257" s="61"/>
      <c r="K257" s="61"/>
      <c r="L257" s="61"/>
      <c r="M257" s="61"/>
      <c r="N257" s="36"/>
      <c r="O257" s="50"/>
      <c r="P257" s="36"/>
      <c r="Q257" s="54"/>
      <c r="T257" s="26"/>
      <c r="U257" s="26"/>
      <c r="V257" s="37"/>
      <c r="W257" s="3"/>
      <c r="X257" s="3"/>
    </row>
    <row r="258" spans="1:24">
      <c r="A258" s="30"/>
      <c r="B258" s="3"/>
      <c r="C258" s="3"/>
      <c r="D258" s="3"/>
      <c r="E258" s="3"/>
      <c r="F258" s="26"/>
      <c r="G258" s="26"/>
      <c r="H258" s="26"/>
      <c r="I258" s="26"/>
      <c r="J258" s="61"/>
      <c r="K258" s="61"/>
      <c r="L258" s="61"/>
      <c r="M258" s="61"/>
      <c r="N258" s="36"/>
      <c r="O258" s="50"/>
      <c r="P258" s="36"/>
      <c r="Q258" s="47"/>
      <c r="T258" s="26"/>
      <c r="U258" s="26"/>
      <c r="V258" s="37"/>
      <c r="W258" s="3"/>
      <c r="X258" s="3"/>
    </row>
    <row r="259" spans="1:24">
      <c r="A259" s="30"/>
      <c r="B259" s="3"/>
      <c r="C259" s="3"/>
      <c r="D259" s="3"/>
      <c r="E259" s="3"/>
      <c r="F259" s="2"/>
      <c r="G259" s="2"/>
      <c r="H259" s="2"/>
      <c r="I259" s="2"/>
      <c r="J259" s="2"/>
      <c r="K259" s="2"/>
      <c r="L259" s="2"/>
      <c r="M259" s="2"/>
    </row>
    <row r="260" spans="1:24">
      <c r="A260" s="2"/>
      <c r="B260" s="2"/>
      <c r="C260" s="2"/>
      <c r="D260" s="2"/>
      <c r="E260" s="2"/>
      <c r="F260" s="2"/>
      <c r="G260" s="2"/>
      <c r="H260" s="2"/>
      <c r="I260" s="2"/>
      <c r="J260" s="2"/>
      <c r="K260" s="2"/>
      <c r="L260" s="2"/>
      <c r="M260" s="2"/>
    </row>
    <row r="261" spans="1:24">
      <c r="A261" s="2"/>
      <c r="B261" s="2"/>
      <c r="C261" s="2"/>
      <c r="D261" s="2"/>
      <c r="E261" s="2"/>
      <c r="F261" s="2"/>
      <c r="G261" s="2"/>
      <c r="H261" s="2"/>
      <c r="I261" s="2"/>
      <c r="J261" s="2"/>
      <c r="K261" s="2"/>
      <c r="L261" s="2"/>
      <c r="M261" s="2"/>
    </row>
    <row r="262" spans="1:24">
      <c r="A262" s="2"/>
      <c r="B262" s="2"/>
      <c r="C262" s="2"/>
      <c r="D262" s="2"/>
      <c r="E262" s="2"/>
      <c r="F262" s="2"/>
      <c r="G262" s="2"/>
      <c r="H262" s="2"/>
      <c r="I262" s="2"/>
      <c r="J262" s="2"/>
      <c r="K262" s="2"/>
      <c r="L262" s="2"/>
      <c r="M262" s="2"/>
    </row>
    <row r="263" spans="1:24">
      <c r="A263" s="2"/>
      <c r="B263" s="2"/>
      <c r="C263" s="2"/>
      <c r="D263" s="2"/>
      <c r="E263" s="2"/>
      <c r="F263" s="2"/>
      <c r="G263" s="2"/>
      <c r="H263" s="2"/>
      <c r="I263" s="2"/>
      <c r="J263" s="2"/>
      <c r="K263" s="2"/>
      <c r="L263" s="2"/>
      <c r="M263" s="2"/>
    </row>
    <row r="264" spans="1:24">
      <c r="A264" s="2"/>
      <c r="B264" s="2"/>
      <c r="C264" s="2"/>
      <c r="D264" s="2"/>
      <c r="E264" s="2"/>
      <c r="F264" s="2"/>
      <c r="G264" s="2"/>
      <c r="H264" s="2"/>
      <c r="I264" s="2"/>
      <c r="J264" s="2"/>
      <c r="K264" s="2"/>
      <c r="L264" s="2"/>
      <c r="M264" s="2"/>
    </row>
    <row r="265" spans="1:24">
      <c r="A265" s="2"/>
      <c r="B265" s="2"/>
      <c r="C265" s="2"/>
      <c r="D265" s="2"/>
      <c r="E265" s="2"/>
      <c r="F265" s="2"/>
      <c r="G265" s="2"/>
      <c r="H265" s="2"/>
      <c r="I265" s="2"/>
      <c r="J265" s="2"/>
      <c r="K265" s="2"/>
      <c r="L265" s="2"/>
      <c r="M265" s="2"/>
    </row>
    <row r="266" spans="1:24">
      <c r="A266" s="2"/>
      <c r="B266" s="2"/>
      <c r="C266" s="2"/>
      <c r="D266" s="2"/>
      <c r="E266" s="2"/>
      <c r="F266" s="2"/>
      <c r="G266" s="2"/>
      <c r="H266" s="2"/>
      <c r="I266" s="2"/>
      <c r="J266" s="2"/>
      <c r="K266" s="2"/>
      <c r="L266" s="2"/>
      <c r="M266" s="2"/>
    </row>
    <row r="267" spans="1:24">
      <c r="A267" s="2"/>
      <c r="B267" s="2"/>
      <c r="C267" s="2"/>
      <c r="D267" s="2"/>
      <c r="E267" s="2"/>
      <c r="F267" s="2"/>
      <c r="G267" s="2"/>
      <c r="H267" s="2"/>
      <c r="I267" s="2"/>
      <c r="J267" s="2"/>
      <c r="K267" s="2"/>
      <c r="L267" s="2"/>
      <c r="M267" s="2"/>
    </row>
    <row r="268" spans="1:24">
      <c r="A268" s="2"/>
      <c r="B268" s="2"/>
      <c r="C268" s="2"/>
      <c r="D268" s="2"/>
      <c r="E268" s="2"/>
      <c r="F268" s="2"/>
      <c r="G268" s="2"/>
      <c r="H268" s="2"/>
      <c r="I268" s="2"/>
      <c r="J268" s="2"/>
      <c r="K268" s="2"/>
      <c r="L268" s="2"/>
      <c r="M268" s="2"/>
    </row>
    <row r="269" spans="1:24">
      <c r="A269" s="2"/>
      <c r="B269" s="2"/>
      <c r="C269" s="2"/>
      <c r="D269" s="2"/>
      <c r="E269" s="2"/>
      <c r="F269" s="2"/>
      <c r="G269" s="2"/>
      <c r="H269" s="2"/>
      <c r="I269" s="2"/>
      <c r="J269" s="2"/>
      <c r="K269" s="2"/>
      <c r="L269" s="2"/>
      <c r="M269" s="2"/>
    </row>
    <row r="270" spans="1:24">
      <c r="A270" s="2"/>
      <c r="B270" s="2"/>
      <c r="C270" s="2"/>
      <c r="D270" s="2"/>
      <c r="E270" s="2"/>
      <c r="F270" s="2"/>
      <c r="G270" s="2"/>
      <c r="H270" s="2"/>
      <c r="I270" s="2"/>
      <c r="J270" s="2"/>
      <c r="K270" s="2"/>
      <c r="L270" s="2"/>
      <c r="M270" s="2"/>
    </row>
    <row r="271" spans="1:24">
      <c r="A271" s="2"/>
      <c r="B271" s="2"/>
      <c r="C271" s="2"/>
      <c r="D271" s="2"/>
      <c r="E271" s="2"/>
      <c r="F271" s="2"/>
      <c r="G271" s="2"/>
      <c r="H271" s="2"/>
      <c r="I271" s="2"/>
      <c r="J271" s="2"/>
      <c r="K271" s="2"/>
      <c r="L271" s="2"/>
      <c r="M271" s="2"/>
    </row>
    <row r="272" spans="1:24">
      <c r="A272" s="2"/>
      <c r="B272" s="2"/>
      <c r="C272" s="2"/>
      <c r="D272" s="2"/>
      <c r="E272" s="2"/>
      <c r="F272" s="2"/>
      <c r="G272" s="2"/>
      <c r="H272" s="2"/>
      <c r="I272" s="2"/>
      <c r="J272" s="2"/>
      <c r="K272" s="2"/>
      <c r="L272" s="2"/>
      <c r="M272" s="2"/>
    </row>
    <row r="273" spans="1:13">
      <c r="A273" s="2"/>
      <c r="B273" s="2"/>
      <c r="C273" s="2"/>
      <c r="D273" s="2"/>
      <c r="E273" s="2"/>
      <c r="F273" s="2"/>
      <c r="G273" s="2"/>
      <c r="H273" s="2"/>
      <c r="I273" s="2"/>
      <c r="J273" s="2"/>
      <c r="K273" s="2"/>
      <c r="L273" s="2"/>
      <c r="M273" s="2"/>
    </row>
    <row r="274" spans="1:13">
      <c r="A274" s="2"/>
      <c r="B274" s="2"/>
      <c r="C274" s="2"/>
      <c r="D274" s="2"/>
      <c r="E274" s="2"/>
      <c r="F274" s="2"/>
      <c r="G274" s="2"/>
      <c r="H274" s="2"/>
      <c r="I274" s="2"/>
      <c r="J274" s="2"/>
      <c r="K274" s="2"/>
      <c r="L274" s="2"/>
      <c r="M274" s="2"/>
    </row>
    <row r="275" spans="1:13">
      <c r="A275" s="2"/>
      <c r="B275" s="2"/>
      <c r="C275" s="2"/>
      <c r="D275" s="2"/>
      <c r="E275" s="2"/>
      <c r="F275" s="2"/>
      <c r="G275" s="2"/>
      <c r="H275" s="2"/>
      <c r="I275" s="2"/>
      <c r="J275" s="2"/>
      <c r="K275" s="2"/>
      <c r="L275" s="2"/>
      <c r="M275" s="2"/>
    </row>
    <row r="276" spans="1:13">
      <c r="A276" s="2"/>
      <c r="B276" s="2"/>
      <c r="C276" s="2"/>
      <c r="D276" s="2"/>
      <c r="E276" s="2"/>
      <c r="F276" s="2"/>
      <c r="G276" s="2"/>
      <c r="H276" s="2"/>
      <c r="I276" s="2"/>
      <c r="J276" s="2"/>
      <c r="K276" s="2"/>
      <c r="L276" s="2"/>
      <c r="M276" s="2"/>
    </row>
    <row r="277" spans="1:13">
      <c r="A277" s="2"/>
      <c r="B277" s="2"/>
      <c r="C277" s="2"/>
      <c r="D277" s="2"/>
      <c r="E277" s="2"/>
      <c r="F277" s="2"/>
      <c r="G277" s="2"/>
      <c r="H277" s="2"/>
      <c r="I277" s="2"/>
      <c r="J277" s="2"/>
      <c r="K277" s="2"/>
      <c r="L277" s="2"/>
      <c r="M277" s="2"/>
    </row>
    <row r="278" spans="1:13">
      <c r="A278" s="2"/>
      <c r="B278" s="2"/>
      <c r="C278" s="2"/>
      <c r="D278" s="2"/>
      <c r="E278" s="2"/>
      <c r="F278" s="2"/>
      <c r="G278" s="2"/>
      <c r="H278" s="2"/>
      <c r="I278" s="2"/>
      <c r="J278" s="2"/>
      <c r="K278" s="2"/>
      <c r="L278" s="2"/>
      <c r="M278" s="2"/>
    </row>
    <row r="279" spans="1:13">
      <c r="A279" s="2"/>
      <c r="B279" s="2"/>
      <c r="C279" s="2"/>
      <c r="D279" s="2"/>
      <c r="E279" s="2"/>
      <c r="F279" s="2"/>
      <c r="G279" s="2"/>
      <c r="H279" s="2"/>
      <c r="I279" s="2"/>
      <c r="J279" s="2"/>
      <c r="K279" s="2"/>
      <c r="L279" s="2"/>
      <c r="M279" s="2"/>
    </row>
    <row r="280" spans="1:13">
      <c r="A280" s="2"/>
      <c r="B280" s="2"/>
      <c r="C280" s="2"/>
      <c r="D280" s="2"/>
      <c r="E280" s="2"/>
      <c r="F280" s="2"/>
      <c r="G280" s="2"/>
      <c r="H280" s="2"/>
      <c r="I280" s="2"/>
      <c r="J280" s="2"/>
      <c r="K280" s="2"/>
      <c r="L280" s="2"/>
      <c r="M280" s="2"/>
    </row>
    <row r="281" spans="1:13">
      <c r="A281" s="2"/>
      <c r="B281" s="2"/>
      <c r="C281" s="2"/>
      <c r="D281" s="2"/>
      <c r="E281" s="2"/>
      <c r="F281" s="2"/>
      <c r="G281" s="2"/>
      <c r="H281" s="2"/>
      <c r="I281" s="2"/>
      <c r="J281" s="2"/>
      <c r="K281" s="2"/>
      <c r="L281" s="2"/>
      <c r="M281" s="2"/>
    </row>
    <row r="282" spans="1:13">
      <c r="A282" s="2"/>
      <c r="B282" s="2"/>
      <c r="C282" s="2"/>
      <c r="D282" s="2"/>
      <c r="E282" s="2"/>
      <c r="F282" s="2"/>
      <c r="G282" s="2"/>
      <c r="H282" s="2"/>
      <c r="I282" s="2"/>
      <c r="J282" s="2"/>
      <c r="K282" s="2"/>
      <c r="L282" s="2"/>
      <c r="M282" s="2"/>
    </row>
    <row r="283" spans="1:13">
      <c r="A283" s="2"/>
      <c r="B283" s="2"/>
      <c r="C283" s="2"/>
      <c r="D283" s="2"/>
      <c r="E283" s="2"/>
      <c r="F283" s="2"/>
      <c r="G283" s="2"/>
      <c r="H283" s="2"/>
      <c r="I283" s="2"/>
      <c r="J283" s="2"/>
      <c r="K283" s="2"/>
      <c r="L283" s="2"/>
      <c r="M283" s="2"/>
    </row>
    <row r="284" spans="1:13">
      <c r="A284" s="2"/>
      <c r="B284" s="2"/>
      <c r="C284" s="2"/>
      <c r="D284" s="2"/>
      <c r="E284" s="2"/>
      <c r="F284" s="2"/>
      <c r="G284" s="2"/>
      <c r="H284" s="2"/>
      <c r="I284" s="2"/>
      <c r="J284" s="2"/>
      <c r="K284" s="2"/>
      <c r="L284" s="2"/>
      <c r="M284" s="2"/>
    </row>
    <row r="285" spans="1:13">
      <c r="A285" s="2"/>
      <c r="B285" s="2"/>
      <c r="C285" s="2"/>
      <c r="D285" s="2"/>
      <c r="E285" s="2"/>
      <c r="F285" s="2"/>
      <c r="G285" s="2"/>
      <c r="H285" s="2"/>
      <c r="I285" s="2"/>
      <c r="J285" s="2"/>
      <c r="K285" s="2"/>
      <c r="L285" s="2"/>
      <c r="M285" s="2"/>
    </row>
    <row r="286" spans="1:13">
      <c r="A286" s="2"/>
      <c r="B286" s="2"/>
      <c r="C286" s="2"/>
      <c r="D286" s="2"/>
      <c r="E286" s="2"/>
      <c r="F286" s="2"/>
      <c r="G286" s="2"/>
      <c r="H286" s="2"/>
      <c r="I286" s="2"/>
      <c r="J286" s="2"/>
      <c r="K286" s="2"/>
      <c r="L286" s="2"/>
      <c r="M286" s="2"/>
    </row>
    <row r="287" spans="1:13">
      <c r="A287" s="2"/>
      <c r="B287" s="2"/>
      <c r="C287" s="2"/>
      <c r="D287" s="2"/>
      <c r="E287" s="2"/>
      <c r="F287" s="2"/>
      <c r="G287" s="2"/>
      <c r="H287" s="2"/>
      <c r="I287" s="2"/>
      <c r="J287" s="2"/>
      <c r="K287" s="2"/>
      <c r="L287" s="2"/>
      <c r="M287" s="2"/>
    </row>
    <row r="288" spans="1:13">
      <c r="A288" s="2"/>
      <c r="B288" s="2"/>
      <c r="C288" s="2"/>
      <c r="D288" s="2"/>
      <c r="E288" s="2"/>
      <c r="F288" s="2"/>
      <c r="G288" s="2"/>
      <c r="H288" s="2"/>
      <c r="I288" s="2"/>
      <c r="J288" s="2"/>
      <c r="K288" s="2"/>
      <c r="L288" s="2"/>
      <c r="M288" s="2"/>
    </row>
    <row r="289" spans="1:13">
      <c r="A289" s="2"/>
      <c r="B289" s="2"/>
      <c r="C289" s="2"/>
      <c r="D289" s="2"/>
      <c r="E289" s="2"/>
      <c r="F289" s="2"/>
      <c r="G289" s="2"/>
      <c r="H289" s="2"/>
      <c r="I289" s="2"/>
      <c r="J289" s="2"/>
      <c r="K289" s="2"/>
      <c r="L289" s="2"/>
      <c r="M289" s="2"/>
    </row>
    <row r="290" spans="1:13">
      <c r="A290" s="2"/>
      <c r="B290" s="2"/>
      <c r="C290" s="2"/>
      <c r="D290" s="2"/>
      <c r="E290" s="2"/>
      <c r="F290" s="2"/>
      <c r="G290" s="2"/>
      <c r="H290" s="2"/>
      <c r="I290" s="2"/>
      <c r="J290" s="2"/>
      <c r="K290" s="2"/>
      <c r="L290" s="2"/>
      <c r="M290" s="2"/>
    </row>
    <row r="291" spans="1:13">
      <c r="A291" s="2"/>
      <c r="B291" s="2"/>
      <c r="C291" s="2"/>
      <c r="D291" s="2"/>
      <c r="E291" s="2"/>
      <c r="F291" s="2"/>
      <c r="G291" s="2"/>
      <c r="H291" s="2"/>
      <c r="I291" s="2"/>
      <c r="J291" s="2"/>
      <c r="K291" s="2"/>
      <c r="L291" s="2"/>
      <c r="M291" s="2"/>
    </row>
    <row r="292" spans="1:13">
      <c r="A292" s="2"/>
      <c r="B292" s="2"/>
      <c r="C292" s="2"/>
      <c r="D292" s="2"/>
      <c r="E292" s="2"/>
      <c r="F292" s="2"/>
      <c r="G292" s="2"/>
      <c r="H292" s="2"/>
      <c r="I292" s="2"/>
      <c r="J292" s="2"/>
      <c r="K292" s="2"/>
      <c r="L292" s="2"/>
      <c r="M292" s="2"/>
    </row>
    <row r="293" spans="1:13">
      <c r="A293" s="2"/>
      <c r="B293" s="2"/>
      <c r="C293" s="2"/>
      <c r="D293" s="2"/>
      <c r="E293" s="2"/>
      <c r="F293" s="2"/>
      <c r="G293" s="2"/>
      <c r="H293" s="2"/>
      <c r="I293" s="2"/>
      <c r="J293" s="2"/>
      <c r="K293" s="2"/>
      <c r="L293" s="2"/>
      <c r="M293" s="2"/>
    </row>
    <row r="294" spans="1:13">
      <c r="A294" s="2"/>
      <c r="B294" s="2"/>
      <c r="C294" s="2"/>
      <c r="D294" s="2"/>
      <c r="E294" s="2"/>
      <c r="F294" s="2"/>
      <c r="G294" s="2"/>
      <c r="H294" s="2"/>
      <c r="I294" s="2"/>
      <c r="J294" s="2"/>
      <c r="K294" s="2"/>
      <c r="L294" s="2"/>
      <c r="M294" s="2"/>
    </row>
    <row r="295" spans="1:13">
      <c r="A295" s="2"/>
      <c r="B295" s="2"/>
      <c r="C295" s="2"/>
      <c r="D295" s="2"/>
      <c r="E295" s="2"/>
      <c r="F295" s="2"/>
      <c r="G295" s="2"/>
      <c r="H295" s="2"/>
      <c r="I295" s="2"/>
      <c r="J295" s="2"/>
      <c r="K295" s="2"/>
      <c r="L295" s="2"/>
      <c r="M295" s="2"/>
    </row>
    <row r="296" spans="1:13">
      <c r="A296" s="2"/>
      <c r="B296" s="2"/>
      <c r="C296" s="2"/>
      <c r="D296" s="2"/>
      <c r="E296" s="2"/>
      <c r="F296" s="2"/>
      <c r="G296" s="2"/>
      <c r="H296" s="2"/>
      <c r="I296" s="2"/>
      <c r="J296" s="2"/>
      <c r="K296" s="2"/>
      <c r="L296" s="2"/>
      <c r="M296" s="2"/>
    </row>
    <row r="297" spans="1:13">
      <c r="A297" s="2"/>
      <c r="B297" s="2"/>
      <c r="C297" s="2"/>
      <c r="D297" s="2"/>
      <c r="E297" s="2"/>
      <c r="F297" s="2"/>
      <c r="G297" s="2"/>
      <c r="H297" s="2"/>
      <c r="I297" s="2"/>
      <c r="J297" s="2"/>
      <c r="K297" s="2"/>
      <c r="L297" s="2"/>
      <c r="M297" s="2"/>
    </row>
    <row r="298" spans="1:13">
      <c r="A298" s="2"/>
      <c r="B298" s="2"/>
      <c r="C298" s="2"/>
      <c r="D298" s="2"/>
      <c r="E298" s="2"/>
      <c r="F298" s="2"/>
      <c r="G298" s="2"/>
      <c r="H298" s="2"/>
      <c r="I298" s="2"/>
      <c r="J298" s="2"/>
      <c r="K298" s="2"/>
      <c r="L298" s="2"/>
      <c r="M298" s="2"/>
    </row>
    <row r="299" spans="1:13">
      <c r="A299" s="2"/>
      <c r="B299" s="2"/>
      <c r="C299" s="2"/>
      <c r="D299" s="2"/>
      <c r="E299" s="2"/>
      <c r="F299" s="2"/>
      <c r="G299" s="2"/>
      <c r="H299" s="2"/>
      <c r="I299" s="2"/>
      <c r="J299" s="2"/>
      <c r="K299" s="2"/>
      <c r="L299" s="2"/>
      <c r="M299" s="2"/>
    </row>
    <row r="300" spans="1:13">
      <c r="A300" s="2"/>
      <c r="B300" s="2"/>
      <c r="C300" s="2"/>
      <c r="D300" s="2"/>
      <c r="E300" s="2"/>
      <c r="F300" s="2"/>
      <c r="G300" s="2"/>
      <c r="H300" s="2"/>
      <c r="I300" s="2"/>
      <c r="J300" s="2"/>
      <c r="K300" s="2"/>
      <c r="L300" s="2"/>
      <c r="M300" s="2"/>
    </row>
    <row r="301" spans="1:13">
      <c r="A301" s="2"/>
      <c r="B301" s="2"/>
      <c r="C301" s="2"/>
      <c r="D301" s="2"/>
      <c r="E301" s="2"/>
      <c r="F301" s="2"/>
      <c r="G301" s="2"/>
      <c r="H301" s="2"/>
      <c r="I301" s="2"/>
      <c r="J301" s="2"/>
      <c r="K301" s="2"/>
      <c r="L301" s="2"/>
      <c r="M301" s="2"/>
    </row>
    <row r="302" spans="1:13">
      <c r="A302" s="2"/>
      <c r="B302" s="2"/>
      <c r="C302" s="2"/>
      <c r="D302" s="2"/>
      <c r="E302" s="2"/>
      <c r="F302" s="2"/>
      <c r="G302" s="2"/>
      <c r="H302" s="2"/>
      <c r="I302" s="2"/>
      <c r="J302" s="2"/>
      <c r="K302" s="2"/>
      <c r="L302" s="2"/>
      <c r="M302" s="2"/>
    </row>
    <row r="303" spans="1:13">
      <c r="A303" s="2"/>
      <c r="B303" s="2"/>
      <c r="C303" s="2"/>
      <c r="D303" s="2"/>
      <c r="E303" s="2"/>
      <c r="F303" s="2"/>
      <c r="G303" s="2"/>
      <c r="H303" s="2"/>
      <c r="I303" s="2"/>
      <c r="J303" s="2"/>
      <c r="K303" s="2"/>
      <c r="L303" s="2"/>
      <c r="M303" s="2"/>
    </row>
    <row r="304" spans="1:13">
      <c r="A304" s="2"/>
      <c r="B304" s="2"/>
      <c r="C304" s="2"/>
      <c r="D304" s="2"/>
      <c r="E304" s="2"/>
      <c r="F304" s="2"/>
      <c r="G304" s="2"/>
      <c r="H304" s="2"/>
      <c r="I304" s="2"/>
      <c r="J304" s="2"/>
      <c r="K304" s="2"/>
      <c r="L304" s="2"/>
      <c r="M304" s="2"/>
    </row>
    <row r="305" spans="1:13">
      <c r="A305" s="2"/>
      <c r="B305" s="2"/>
      <c r="C305" s="2"/>
      <c r="D305" s="2"/>
      <c r="E305" s="2"/>
      <c r="F305" s="2"/>
      <c r="G305" s="2"/>
      <c r="H305" s="2"/>
      <c r="I305" s="2"/>
      <c r="J305" s="2"/>
      <c r="K305" s="2"/>
      <c r="L305" s="2"/>
      <c r="M305" s="2"/>
    </row>
    <row r="306" spans="1:13">
      <c r="A306" s="2"/>
      <c r="B306" s="2"/>
      <c r="C306" s="2"/>
      <c r="D306" s="2"/>
      <c r="E306" s="2"/>
      <c r="F306" s="2"/>
      <c r="G306" s="2"/>
      <c r="H306" s="2"/>
      <c r="I306" s="2"/>
      <c r="J306" s="2"/>
      <c r="K306" s="2"/>
      <c r="L306" s="2"/>
      <c r="M306" s="2"/>
    </row>
    <row r="307" spans="1:13">
      <c r="A307" s="2"/>
      <c r="B307" s="2"/>
      <c r="C307" s="2"/>
      <c r="D307" s="2"/>
      <c r="E307" s="2"/>
      <c r="F307" s="2"/>
      <c r="G307" s="2"/>
      <c r="H307" s="2"/>
      <c r="I307" s="2"/>
      <c r="J307" s="2"/>
      <c r="K307" s="2"/>
      <c r="L307" s="2"/>
      <c r="M307" s="2"/>
    </row>
    <row r="308" spans="1:13">
      <c r="A308" s="2"/>
      <c r="B308" s="2"/>
      <c r="C308" s="2"/>
      <c r="D308" s="2"/>
      <c r="E308" s="2"/>
      <c r="F308" s="2"/>
      <c r="G308" s="2"/>
      <c r="H308" s="2"/>
      <c r="I308" s="2"/>
      <c r="J308" s="2"/>
      <c r="K308" s="2"/>
      <c r="L308" s="2"/>
      <c r="M308" s="2"/>
    </row>
    <row r="309" spans="1:13">
      <c r="A309" s="2"/>
      <c r="B309" s="2"/>
      <c r="C309" s="2"/>
      <c r="D309" s="2"/>
      <c r="E309" s="2"/>
      <c r="F309" s="2"/>
      <c r="G309" s="2"/>
      <c r="H309" s="2"/>
      <c r="I309" s="2"/>
      <c r="J309" s="2"/>
      <c r="K309" s="2"/>
      <c r="L309" s="2"/>
      <c r="M309" s="2"/>
    </row>
    <row r="310" spans="1:13">
      <c r="A310" s="2"/>
      <c r="B310" s="2"/>
      <c r="C310" s="2"/>
      <c r="D310" s="2"/>
      <c r="E310" s="2"/>
      <c r="F310" s="2"/>
      <c r="G310" s="2"/>
      <c r="H310" s="2"/>
      <c r="I310" s="2"/>
      <c r="J310" s="2"/>
      <c r="K310" s="2"/>
      <c r="L310" s="2"/>
      <c r="M310" s="2"/>
    </row>
    <row r="311" spans="1:13">
      <c r="A311" s="2"/>
      <c r="B311" s="2"/>
      <c r="C311" s="2"/>
      <c r="D311" s="2"/>
      <c r="E311" s="2"/>
      <c r="F311" s="2"/>
      <c r="G311" s="2"/>
      <c r="H311" s="2"/>
      <c r="I311" s="2"/>
      <c r="J311" s="2"/>
      <c r="K311" s="2"/>
      <c r="L311" s="2"/>
      <c r="M311" s="2"/>
    </row>
    <row r="312" spans="1:13">
      <c r="A312" s="2"/>
      <c r="B312" s="2"/>
      <c r="C312" s="2"/>
      <c r="D312" s="2"/>
      <c r="E312" s="2"/>
      <c r="F312" s="2"/>
      <c r="G312" s="2"/>
      <c r="H312" s="2"/>
      <c r="I312" s="2"/>
      <c r="J312" s="2"/>
      <c r="K312" s="2"/>
      <c r="L312" s="2"/>
      <c r="M312" s="2"/>
    </row>
    <row r="313" spans="1:13">
      <c r="A313" s="2"/>
      <c r="B313" s="2"/>
      <c r="C313" s="2"/>
      <c r="D313" s="2"/>
      <c r="E313" s="2"/>
      <c r="F313" s="2"/>
      <c r="G313" s="2"/>
      <c r="H313" s="2"/>
      <c r="I313" s="2"/>
      <c r="J313" s="2"/>
      <c r="K313" s="2"/>
      <c r="L313" s="2"/>
      <c r="M313" s="2"/>
    </row>
    <row r="314" spans="1:13">
      <c r="A314" s="2"/>
      <c r="B314" s="2"/>
      <c r="C314" s="2"/>
      <c r="D314" s="2"/>
      <c r="E314" s="2"/>
      <c r="F314" s="2"/>
      <c r="G314" s="2"/>
      <c r="H314" s="2"/>
      <c r="I314" s="2"/>
      <c r="J314" s="2"/>
      <c r="K314" s="2"/>
      <c r="L314" s="2"/>
      <c r="M314" s="2"/>
    </row>
    <row r="315" spans="1:13">
      <c r="A315" s="2"/>
      <c r="B315" s="2"/>
      <c r="C315" s="2"/>
      <c r="D315" s="2"/>
      <c r="E315" s="2"/>
      <c r="F315" s="2"/>
      <c r="G315" s="2"/>
      <c r="H315" s="2"/>
      <c r="I315" s="2"/>
      <c r="J315" s="2"/>
      <c r="K315" s="2"/>
      <c r="L315" s="2"/>
      <c r="M315" s="2"/>
    </row>
    <row r="316" spans="1:13">
      <c r="A316" s="2"/>
      <c r="B316" s="2"/>
      <c r="C316" s="2"/>
      <c r="D316" s="2"/>
      <c r="E316" s="2"/>
      <c r="F316" s="2"/>
      <c r="G316" s="2"/>
      <c r="H316" s="2"/>
      <c r="I316" s="2"/>
      <c r="J316" s="2"/>
      <c r="K316" s="2"/>
      <c r="L316" s="2"/>
      <c r="M316" s="2"/>
    </row>
    <row r="317" spans="1:13">
      <c r="A317" s="2"/>
      <c r="B317" s="2"/>
      <c r="C317" s="2"/>
      <c r="D317" s="2"/>
      <c r="E317" s="2"/>
      <c r="F317" s="2"/>
      <c r="G317" s="2"/>
      <c r="H317" s="2"/>
      <c r="I317" s="2"/>
      <c r="J317" s="2"/>
      <c r="K317" s="2"/>
      <c r="L317" s="2"/>
      <c r="M317" s="2"/>
    </row>
    <row r="318" spans="1:13">
      <c r="A318" s="2"/>
      <c r="B318" s="2"/>
      <c r="C318" s="2"/>
      <c r="D318" s="2"/>
      <c r="E318" s="2"/>
      <c r="F318" s="2"/>
      <c r="G318" s="2"/>
      <c r="H318" s="2"/>
      <c r="I318" s="2"/>
      <c r="J318" s="2"/>
      <c r="K318" s="2"/>
      <c r="L318" s="2"/>
      <c r="M318" s="2"/>
    </row>
    <row r="319" spans="1:13">
      <c r="A319" s="2"/>
      <c r="B319" s="2"/>
      <c r="C319" s="2"/>
      <c r="D319" s="2"/>
      <c r="E319" s="2"/>
      <c r="F319" s="2"/>
      <c r="G319" s="2"/>
      <c r="H319" s="2"/>
      <c r="I319" s="2"/>
      <c r="J319" s="2"/>
      <c r="K319" s="2"/>
      <c r="L319" s="2"/>
      <c r="M319" s="2"/>
    </row>
    <row r="320" spans="1:13">
      <c r="A320" s="2"/>
      <c r="B320" s="2"/>
      <c r="C320" s="2"/>
      <c r="D320" s="2"/>
      <c r="E320" s="2"/>
      <c r="F320" s="2"/>
      <c r="G320" s="2"/>
      <c r="H320" s="2"/>
      <c r="I320" s="2"/>
      <c r="J320" s="2"/>
      <c r="K320" s="2"/>
      <c r="L320" s="2"/>
      <c r="M320" s="2"/>
    </row>
  </sheetData>
  <mergeCells count="75">
    <mergeCell ref="B104:B108"/>
    <mergeCell ref="E104:E108"/>
    <mergeCell ref="D95:D100"/>
    <mergeCell ref="D109:D111"/>
    <mergeCell ref="C89:C91"/>
    <mergeCell ref="D89:D91"/>
    <mergeCell ref="E89:E91"/>
    <mergeCell ref="E101:E102"/>
    <mergeCell ref="D101:D102"/>
    <mergeCell ref="D83:D88"/>
    <mergeCell ref="E83:E88"/>
    <mergeCell ref="B2:B19"/>
    <mergeCell ref="C2:C19"/>
    <mergeCell ref="D2:D19"/>
    <mergeCell ref="E2:E19"/>
    <mergeCell ref="O92:O94"/>
    <mergeCell ref="B83:B88"/>
    <mergeCell ref="B89:B91"/>
    <mergeCell ref="O89:O91"/>
    <mergeCell ref="B53:B82"/>
    <mergeCell ref="D53:D82"/>
    <mergeCell ref="E53:E82"/>
    <mergeCell ref="B92:B94"/>
    <mergeCell ref="C92:C94"/>
    <mergeCell ref="D92:D94"/>
    <mergeCell ref="E92:E94"/>
    <mergeCell ref="M92:M94"/>
    <mergeCell ref="M89:M91"/>
    <mergeCell ref="M83:M88"/>
    <mergeCell ref="O83:O88"/>
    <mergeCell ref="C83:C88"/>
    <mergeCell ref="Z2:Z19"/>
    <mergeCell ref="E20:E52"/>
    <mergeCell ref="Z20:Z52"/>
    <mergeCell ref="M2:M19"/>
    <mergeCell ref="O2:O19"/>
    <mergeCell ref="R2:R19"/>
    <mergeCell ref="U2:U19"/>
    <mergeCell ref="X2:X19"/>
    <mergeCell ref="Z53:Z82"/>
    <mergeCell ref="R92:R94"/>
    <mergeCell ref="U92:U94"/>
    <mergeCell ref="R89:R91"/>
    <mergeCell ref="U89:U91"/>
    <mergeCell ref="R83:R88"/>
    <mergeCell ref="U83:U88"/>
    <mergeCell ref="Z83:Z94"/>
    <mergeCell ref="U109:U111"/>
    <mergeCell ref="R109:R111"/>
    <mergeCell ref="U104:U108"/>
    <mergeCell ref="R104:R108"/>
    <mergeCell ref="Z95:Z111"/>
    <mergeCell ref="R101:R102"/>
    <mergeCell ref="U101:U102"/>
    <mergeCell ref="O109:O111"/>
    <mergeCell ref="M109:M111"/>
    <mergeCell ref="E109:E111"/>
    <mergeCell ref="C109:C111"/>
    <mergeCell ref="B109:B111"/>
    <mergeCell ref="O104:O108"/>
    <mergeCell ref="M104:M108"/>
    <mergeCell ref="C104:C108"/>
    <mergeCell ref="Y95:Y100"/>
    <mergeCell ref="B95:B100"/>
    <mergeCell ref="C95:C100"/>
    <mergeCell ref="E95:E100"/>
    <mergeCell ref="M95:M100"/>
    <mergeCell ref="O95:O100"/>
    <mergeCell ref="R95:R100"/>
    <mergeCell ref="U95:U100"/>
    <mergeCell ref="D104:D108"/>
    <mergeCell ref="B101:B102"/>
    <mergeCell ref="C101:C102"/>
    <mergeCell ref="M101:M102"/>
    <mergeCell ref="O101:O10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3"/>
  <sheetViews>
    <sheetView zoomScale="70" zoomScaleNormal="70" zoomScalePageLayoutView="70" workbookViewId="0">
      <pane xSplit="1" ySplit="1" topLeftCell="B2" activePane="bottomRight" state="frozen"/>
      <selection activeCell="C37" sqref="C37"/>
      <selection pane="topRight" activeCell="C37" sqref="C37"/>
      <selection pane="bottomLeft" activeCell="C37" sqref="C37"/>
      <selection pane="bottomRight" activeCell="U11" sqref="U11"/>
    </sheetView>
  </sheetViews>
  <sheetFormatPr baseColWidth="10" defaultColWidth="8.83203125" defaultRowHeight="14" x14ac:dyDescent="0"/>
  <cols>
    <col min="1" max="1" width="17.6640625" customWidth="1"/>
    <col min="2" max="2" width="43.5" customWidth="1"/>
    <col min="3" max="3" width="12.1640625" customWidth="1"/>
    <col min="4" max="4" width="15.33203125" customWidth="1"/>
    <col min="5" max="5" width="17.6640625" customWidth="1"/>
    <col min="6" max="6" width="12.1640625" customWidth="1"/>
    <col min="7" max="7" width="12.33203125" customWidth="1"/>
    <col min="8" max="8" width="10.83203125" customWidth="1"/>
    <col min="9" max="9" width="11.83203125" customWidth="1"/>
    <col min="12" max="12" width="13.33203125" customWidth="1"/>
    <col min="13" max="13" width="15.83203125" customWidth="1"/>
    <col min="14" max="14" width="13.5" customWidth="1"/>
    <col min="15" max="15" width="18" customWidth="1"/>
    <col min="16" max="16" width="13.6640625" customWidth="1"/>
    <col min="17" max="17" width="14.6640625" customWidth="1"/>
    <col min="18" max="18" width="28.5" customWidth="1"/>
    <col min="19" max="19" width="14.83203125" customWidth="1"/>
    <col min="20" max="20" width="10.1640625" customWidth="1"/>
    <col min="21" max="21" width="17.6640625" customWidth="1"/>
    <col min="22" max="22" width="13.6640625" customWidth="1"/>
    <col min="23" max="23" width="15.33203125" style="511" customWidth="1"/>
    <col min="24" max="24" width="19.33203125" customWidth="1"/>
    <col min="25" max="25" width="20.5" customWidth="1"/>
    <col min="26" max="26" width="64.33203125" customWidth="1"/>
    <col min="27" max="27" width="20.5" customWidth="1"/>
    <col min="28" max="28" width="18.5" customWidth="1"/>
  </cols>
  <sheetData>
    <row r="1" spans="1:28" ht="15">
      <c r="A1" s="25" t="s">
        <v>0</v>
      </c>
      <c r="B1" s="25" t="s">
        <v>38</v>
      </c>
      <c r="C1" s="25" t="s">
        <v>1</v>
      </c>
      <c r="D1" s="25" t="s">
        <v>2</v>
      </c>
      <c r="E1" s="25" t="s">
        <v>3</v>
      </c>
      <c r="F1" s="25" t="s">
        <v>1216</v>
      </c>
      <c r="G1" s="25" t="s">
        <v>1217</v>
      </c>
      <c r="H1" s="25" t="s">
        <v>1218</v>
      </c>
      <c r="I1" s="25" t="s">
        <v>1219</v>
      </c>
      <c r="J1" s="25" t="s">
        <v>4</v>
      </c>
      <c r="K1" s="25" t="s">
        <v>5</v>
      </c>
      <c r="L1" s="25" t="s">
        <v>6</v>
      </c>
      <c r="M1" s="25" t="s">
        <v>437</v>
      </c>
      <c r="N1" s="25" t="s">
        <v>7</v>
      </c>
      <c r="O1" s="25" t="s">
        <v>270</v>
      </c>
      <c r="P1" s="24" t="s">
        <v>68</v>
      </c>
      <c r="Q1" s="24" t="s">
        <v>271</v>
      </c>
      <c r="R1" s="178" t="s">
        <v>450</v>
      </c>
      <c r="S1" s="80" t="s">
        <v>273</v>
      </c>
      <c r="T1" s="81" t="s">
        <v>274</v>
      </c>
      <c r="U1" s="81" t="s">
        <v>277</v>
      </c>
      <c r="V1" s="80" t="s">
        <v>275</v>
      </c>
      <c r="W1" s="520" t="s">
        <v>276</v>
      </c>
      <c r="X1" s="25" t="s">
        <v>8</v>
      </c>
      <c r="Y1" s="25" t="s">
        <v>9</v>
      </c>
      <c r="Z1" s="25" t="s">
        <v>10</v>
      </c>
      <c r="AA1" s="25" t="s">
        <v>36</v>
      </c>
      <c r="AB1" s="4"/>
    </row>
    <row r="2" spans="1:28">
      <c r="A2" s="3" t="s">
        <v>11</v>
      </c>
      <c r="B2" s="3" t="s">
        <v>67</v>
      </c>
      <c r="C2" s="7">
        <v>120.69</v>
      </c>
      <c r="D2" s="3">
        <v>0.35</v>
      </c>
      <c r="E2" s="6" t="s">
        <v>37</v>
      </c>
      <c r="F2" s="7">
        <v>35.28</v>
      </c>
      <c r="G2" s="12">
        <v>99.873018815613534</v>
      </c>
      <c r="H2" s="3">
        <v>44.33</v>
      </c>
      <c r="I2" s="7">
        <v>631.59526618404357</v>
      </c>
      <c r="J2" s="14">
        <f>F2/H2</f>
        <v>0.7958493119783443</v>
      </c>
      <c r="K2" s="14">
        <f>I2/H2</f>
        <v>14.247581010242355</v>
      </c>
      <c r="L2" s="14">
        <f>1.74+LOG(J2,10)-1.92*LOG(K2,10)</f>
        <v>-0.57435213405009256</v>
      </c>
      <c r="M2" s="14"/>
      <c r="N2" s="14">
        <f>F2/G2</f>
        <v>0.35324855920430576</v>
      </c>
      <c r="O2" s="20"/>
      <c r="P2" s="22">
        <v>0.70577599999999996</v>
      </c>
      <c r="Q2" s="20">
        <v>0.70558500000000002</v>
      </c>
      <c r="R2" s="7"/>
      <c r="S2" s="20">
        <v>0.51256199999999996</v>
      </c>
      <c r="T2" s="7">
        <v>-0.1</v>
      </c>
      <c r="U2" s="7"/>
      <c r="V2" s="20">
        <v>0.28279779999999999</v>
      </c>
      <c r="W2" s="7">
        <v>2.9</v>
      </c>
      <c r="X2" s="503" t="s">
        <v>865</v>
      </c>
      <c r="Y2" s="503" t="s">
        <v>864</v>
      </c>
      <c r="Z2" s="584" t="s">
        <v>1215</v>
      </c>
      <c r="AA2" s="3" t="s">
        <v>49</v>
      </c>
      <c r="AB2" s="3"/>
    </row>
    <row r="3" spans="1:28" ht="22.75" customHeight="1">
      <c r="A3" s="3" t="s">
        <v>17</v>
      </c>
      <c r="B3" s="3" t="s">
        <v>67</v>
      </c>
      <c r="C3" s="7">
        <v>138.4</v>
      </c>
      <c r="D3" s="3">
        <v>2.8</v>
      </c>
      <c r="E3" s="6" t="s">
        <v>37</v>
      </c>
      <c r="F3" s="7">
        <v>21.6098125812387</v>
      </c>
      <c r="G3" s="3">
        <v>76.319999999999993</v>
      </c>
      <c r="H3" s="14">
        <v>15.9127510517177</v>
      </c>
      <c r="I3" s="7">
        <v>482.69641536381334</v>
      </c>
      <c r="J3" s="14">
        <f t="shared" ref="J3:J4" si="0">F3/H3</f>
        <v>1.3580186424713803</v>
      </c>
      <c r="K3" s="14">
        <f t="shared" ref="K3:K4" si="1">I3/H3</f>
        <v>30.333938725931915</v>
      </c>
      <c r="L3" s="14">
        <f t="shared" ref="L3:L4" si="2">1.74+LOG(J3,10)-1.92*LOG(K3,10)</f>
        <v>-0.97239757406400673</v>
      </c>
      <c r="M3" s="14"/>
      <c r="N3" s="14">
        <f t="shared" ref="N3:N4" si="3">F3/G3</f>
        <v>0.28314743948163917</v>
      </c>
      <c r="O3" s="20"/>
      <c r="P3" s="22">
        <v>0.70594800000000002</v>
      </c>
      <c r="Q3" s="20">
        <v>0.70555500000000004</v>
      </c>
      <c r="R3" s="7"/>
      <c r="S3" s="20">
        <v>0.51258899999999996</v>
      </c>
      <c r="T3" s="7">
        <v>0.8</v>
      </c>
      <c r="U3" s="7"/>
      <c r="V3" s="20">
        <v>0.28281099999999998</v>
      </c>
      <c r="W3" s="7">
        <v>3.8</v>
      </c>
      <c r="X3" s="533" t="s">
        <v>867</v>
      </c>
      <c r="Y3" s="533" t="s">
        <v>866</v>
      </c>
      <c r="Z3" s="584"/>
      <c r="AA3" s="3" t="s">
        <v>54</v>
      </c>
      <c r="AB3" s="3"/>
    </row>
    <row r="4" spans="1:28" ht="16.75" customHeight="1">
      <c r="A4" s="3" t="s">
        <v>18</v>
      </c>
      <c r="B4" s="3" t="s">
        <v>67</v>
      </c>
      <c r="C4" s="7">
        <v>138.79</v>
      </c>
      <c r="D4" s="3">
        <v>0.39</v>
      </c>
      <c r="E4" s="6" t="s">
        <v>37</v>
      </c>
      <c r="F4" s="7">
        <v>28.376007535746201</v>
      </c>
      <c r="G4" s="3">
        <v>93.56</v>
      </c>
      <c r="H4" s="14">
        <v>21.744598870624397</v>
      </c>
      <c r="I4" s="7">
        <v>524.82084514622443</v>
      </c>
      <c r="J4" s="14">
        <f t="shared" si="0"/>
        <v>1.3049680844690321</v>
      </c>
      <c r="K4" s="14">
        <f t="shared" si="1"/>
        <v>24.135687591608086</v>
      </c>
      <c r="L4" s="14">
        <f t="shared" si="2"/>
        <v>-0.79910668718335076</v>
      </c>
      <c r="M4" s="14"/>
      <c r="N4" s="14">
        <f t="shared" si="3"/>
        <v>0.30329208567492733</v>
      </c>
      <c r="O4" s="20"/>
      <c r="P4" s="22">
        <v>0.70576099999999997</v>
      </c>
      <c r="Q4" s="20">
        <v>0.70546200000000003</v>
      </c>
      <c r="R4" s="7"/>
      <c r="S4" s="20">
        <v>0.51259399999999999</v>
      </c>
      <c r="T4" s="7">
        <v>0.9</v>
      </c>
      <c r="U4" s="7"/>
      <c r="V4" s="20">
        <v>0.28280100000000002</v>
      </c>
      <c r="W4" s="7">
        <v>3.4</v>
      </c>
      <c r="X4" s="533"/>
      <c r="Y4" s="533"/>
      <c r="Z4" s="584"/>
      <c r="AA4" s="3" t="s">
        <v>54</v>
      </c>
      <c r="AB4" s="3"/>
    </row>
    <row r="5" spans="1:28">
      <c r="A5" s="3" t="s">
        <v>12</v>
      </c>
      <c r="B5" s="3" t="s">
        <v>66</v>
      </c>
      <c r="C5" s="7">
        <v>152.9</v>
      </c>
      <c r="D5" s="3">
        <v>0.4</v>
      </c>
      <c r="E5" s="6" t="s">
        <v>37</v>
      </c>
      <c r="F5" s="3">
        <v>13.53</v>
      </c>
      <c r="G5" s="12">
        <v>54.890757702326269</v>
      </c>
      <c r="H5" s="3">
        <v>20</v>
      </c>
      <c r="I5" s="3">
        <v>871</v>
      </c>
      <c r="J5" s="14">
        <f t="shared" ref="J5" si="4">F5/H5</f>
        <v>0.67649999999999999</v>
      </c>
      <c r="K5" s="14">
        <f t="shared" ref="K5" si="5">I5/H5</f>
        <v>43.55</v>
      </c>
      <c r="L5" s="14">
        <f t="shared" ref="L5" si="6">1.74+LOG(J5,10)-1.92*LOG(K5,10)</f>
        <v>-1.5765894650062269</v>
      </c>
      <c r="M5" s="14"/>
      <c r="N5" s="14">
        <f t="shared" ref="N5" si="7">F5/G5</f>
        <v>0.24648958342629324</v>
      </c>
      <c r="O5" s="20"/>
      <c r="P5" s="22">
        <v>0.71358900000000003</v>
      </c>
      <c r="Q5" s="20">
        <v>0.70802500000000002</v>
      </c>
      <c r="R5" s="7"/>
      <c r="S5" s="20">
        <v>0.51241800000000004</v>
      </c>
      <c r="T5" s="7">
        <v>-2.6</v>
      </c>
      <c r="U5" s="7"/>
      <c r="V5" s="20">
        <v>0.28279300000000002</v>
      </c>
      <c r="W5" s="7">
        <v>3</v>
      </c>
      <c r="X5" s="503" t="s">
        <v>869</v>
      </c>
      <c r="Y5" s="503" t="s">
        <v>868</v>
      </c>
      <c r="Z5" s="563" t="s">
        <v>769</v>
      </c>
      <c r="AA5" s="3" t="s">
        <v>59</v>
      </c>
    </row>
    <row r="6" spans="1:28">
      <c r="A6" s="3" t="s">
        <v>13</v>
      </c>
      <c r="B6" s="3" t="s">
        <v>65</v>
      </c>
      <c r="C6" s="7">
        <v>158.4</v>
      </c>
      <c r="D6" s="3">
        <v>0.4</v>
      </c>
      <c r="E6" s="6" t="s">
        <v>37</v>
      </c>
      <c r="F6" s="7">
        <v>18.603944545147822</v>
      </c>
      <c r="G6" s="12">
        <v>66.30203135424361</v>
      </c>
      <c r="H6" s="14">
        <v>21.803063560139957</v>
      </c>
      <c r="I6" s="7">
        <v>362.75819361051873</v>
      </c>
      <c r="J6" s="14">
        <f t="shared" ref="J6:J30" si="8">F6/H6</f>
        <v>0.8532720410520328</v>
      </c>
      <c r="K6" s="14">
        <f t="shared" ref="K6:K30" si="9">I6/H6</f>
        <v>16.637945975340273</v>
      </c>
      <c r="L6" s="14">
        <f t="shared" ref="L6:L30" si="10">1.74+LOG(J6,10)-1.92*LOG(K6,10)</f>
        <v>-0.67342392732291501</v>
      </c>
      <c r="M6" s="14"/>
      <c r="N6" s="14">
        <f t="shared" ref="N6:N30" si="11">F6/G6</f>
        <v>0.28059388475971769</v>
      </c>
      <c r="O6" s="20"/>
      <c r="P6" s="22">
        <v>0.70550100000000004</v>
      </c>
      <c r="Q6" s="20">
        <v>0.705071</v>
      </c>
      <c r="R6" s="7"/>
      <c r="S6" s="20">
        <v>0.51259500000000002</v>
      </c>
      <c r="T6" s="7">
        <v>1.1000000000000001</v>
      </c>
      <c r="U6" s="7"/>
      <c r="V6" s="20">
        <v>0.28276000000000001</v>
      </c>
      <c r="W6" s="7">
        <v>2.5</v>
      </c>
      <c r="X6" s="503" t="s">
        <v>871</v>
      </c>
      <c r="Y6" s="503" t="s">
        <v>870</v>
      </c>
      <c r="Z6" s="563"/>
      <c r="AA6" s="3" t="s">
        <v>58</v>
      </c>
      <c r="AB6" s="3"/>
    </row>
    <row r="7" spans="1:28">
      <c r="A7" s="3" t="s">
        <v>14</v>
      </c>
      <c r="B7" s="3" t="s">
        <v>64</v>
      </c>
      <c r="C7" s="7">
        <v>160</v>
      </c>
      <c r="D7" s="3">
        <v>3.2</v>
      </c>
      <c r="E7" s="6" t="s">
        <v>37</v>
      </c>
      <c r="F7" s="7">
        <v>20.369421053384016</v>
      </c>
      <c r="G7" s="12">
        <v>76.60831175871752</v>
      </c>
      <c r="H7" s="14">
        <v>30.938137564248954</v>
      </c>
      <c r="I7" s="7">
        <v>475.65899860720407</v>
      </c>
      <c r="J7" s="14">
        <f t="shared" si="8"/>
        <v>0.65839196076632023</v>
      </c>
      <c r="K7" s="14">
        <f t="shared" si="9"/>
        <v>15.37451947840775</v>
      </c>
      <c r="L7" s="14">
        <f t="shared" si="10"/>
        <v>-0.72017445867282026</v>
      </c>
      <c r="M7" s="14"/>
      <c r="N7" s="14">
        <f t="shared" si="11"/>
        <v>0.26589048349660455</v>
      </c>
      <c r="O7" s="20"/>
      <c r="P7" s="22">
        <v>0.70598399999999994</v>
      </c>
      <c r="Q7" s="20">
        <v>0.70524699999999996</v>
      </c>
      <c r="R7" s="7"/>
      <c r="S7" s="20">
        <v>0.51253099999999996</v>
      </c>
      <c r="T7" s="7">
        <v>-0.1</v>
      </c>
      <c r="U7" s="7"/>
      <c r="V7" s="20">
        <v>0.282748</v>
      </c>
      <c r="W7" s="7">
        <v>2</v>
      </c>
      <c r="X7" s="503" t="s">
        <v>873</v>
      </c>
      <c r="Y7" s="503" t="s">
        <v>872</v>
      </c>
      <c r="Z7" s="563"/>
      <c r="AA7" s="3" t="s">
        <v>58</v>
      </c>
      <c r="AB7" s="3"/>
    </row>
    <row r="8" spans="1:28" ht="15" customHeight="1">
      <c r="A8" s="3" t="s">
        <v>15</v>
      </c>
      <c r="B8" s="3" t="s">
        <v>63</v>
      </c>
      <c r="C8" s="7">
        <v>171</v>
      </c>
      <c r="D8" s="3">
        <v>0.5</v>
      </c>
      <c r="E8" s="6" t="s">
        <v>37</v>
      </c>
      <c r="F8" s="7">
        <v>16.648641349312147</v>
      </c>
      <c r="G8" s="12">
        <v>55.245678165759628</v>
      </c>
      <c r="H8" s="14">
        <v>33.783699843533739</v>
      </c>
      <c r="I8" s="7">
        <v>340.42579023353113</v>
      </c>
      <c r="J8" s="14">
        <f t="shared" si="8"/>
        <v>0.49280100836849955</v>
      </c>
      <c r="K8" s="14">
        <f t="shared" si="9"/>
        <v>10.076628427619932</v>
      </c>
      <c r="L8" s="14">
        <f t="shared" si="10"/>
        <v>-0.49369368141800196</v>
      </c>
      <c r="M8" s="14"/>
      <c r="N8" s="14">
        <f t="shared" si="11"/>
        <v>0.30135644817970036</v>
      </c>
      <c r="O8" s="20"/>
      <c r="P8" s="22">
        <v>0.70597799999999999</v>
      </c>
      <c r="Q8" s="20">
        <v>0.70569199999999999</v>
      </c>
      <c r="R8" s="7"/>
      <c r="S8" s="20">
        <v>0.51256299999999999</v>
      </c>
      <c r="T8" s="7">
        <v>0.5</v>
      </c>
      <c r="U8" s="7"/>
      <c r="V8" s="20">
        <v>0.28279900000000002</v>
      </c>
      <c r="W8" s="7">
        <v>3.9</v>
      </c>
      <c r="X8" s="503" t="s">
        <v>875</v>
      </c>
      <c r="Y8" s="503" t="s">
        <v>874</v>
      </c>
      <c r="Z8" s="563"/>
      <c r="AA8" s="3" t="s">
        <v>58</v>
      </c>
      <c r="AB8" s="3"/>
    </row>
    <row r="9" spans="1:28">
      <c r="A9" s="3" t="s">
        <v>16</v>
      </c>
      <c r="B9" s="3" t="s">
        <v>62</v>
      </c>
      <c r="C9" s="7">
        <v>132.4</v>
      </c>
      <c r="D9" s="3">
        <v>0.4</v>
      </c>
      <c r="E9" s="6" t="s">
        <v>37</v>
      </c>
      <c r="F9" s="7">
        <v>28.544721620089135</v>
      </c>
      <c r="G9" s="12">
        <v>82.020588438580319</v>
      </c>
      <c r="H9" s="14">
        <v>28.562765068921895</v>
      </c>
      <c r="I9" s="7">
        <v>513.83503234908881</v>
      </c>
      <c r="J9" s="14">
        <f t="shared" si="8"/>
        <v>0.99936828774142761</v>
      </c>
      <c r="K9" s="14">
        <f t="shared" si="9"/>
        <v>17.989681009846418</v>
      </c>
      <c r="L9" s="14">
        <f t="shared" si="10"/>
        <v>-0.66991948398027046</v>
      </c>
      <c r="M9" s="14"/>
      <c r="N9" s="14">
        <f t="shared" si="11"/>
        <v>0.34801898113013846</v>
      </c>
      <c r="O9" s="20"/>
      <c r="P9" s="22">
        <v>0.70570600000000006</v>
      </c>
      <c r="Q9" s="20">
        <v>0.70527399999999996</v>
      </c>
      <c r="R9" s="7"/>
      <c r="S9" s="20">
        <v>0.51260399999999995</v>
      </c>
      <c r="T9" s="7">
        <v>1</v>
      </c>
      <c r="U9" s="7"/>
      <c r="V9" s="20">
        <v>0.28284199999999998</v>
      </c>
      <c r="W9" s="7">
        <v>4.8</v>
      </c>
      <c r="X9" s="503" t="s">
        <v>877</v>
      </c>
      <c r="Y9" s="503" t="s">
        <v>876</v>
      </c>
      <c r="Z9" s="563"/>
      <c r="AA9" s="3" t="s">
        <v>58</v>
      </c>
      <c r="AB9" s="3"/>
    </row>
    <row r="10" spans="1:28">
      <c r="A10" s="5" t="s">
        <v>19</v>
      </c>
      <c r="B10" s="3" t="s">
        <v>60</v>
      </c>
      <c r="C10" s="7">
        <v>106.6</v>
      </c>
      <c r="D10" s="3">
        <v>0.3</v>
      </c>
      <c r="E10" s="6" t="s">
        <v>37</v>
      </c>
      <c r="F10" s="9">
        <v>37.700000000000003</v>
      </c>
      <c r="G10" s="10">
        <v>27.057886903983302</v>
      </c>
      <c r="H10" s="9">
        <v>26.9</v>
      </c>
      <c r="I10" s="9">
        <v>162.69999999999999</v>
      </c>
      <c r="J10" s="14">
        <f t="shared" si="8"/>
        <v>1.4014869888475838</v>
      </c>
      <c r="K10" s="14">
        <f t="shared" si="9"/>
        <v>6.048327137546468</v>
      </c>
      <c r="L10" s="14">
        <f t="shared" si="10"/>
        <v>0.3858493461692396</v>
      </c>
      <c r="M10" s="14"/>
      <c r="N10" s="14">
        <f t="shared" si="11"/>
        <v>1.3933090981487557</v>
      </c>
      <c r="O10" s="20"/>
      <c r="P10" s="20"/>
      <c r="Q10" s="20"/>
      <c r="R10" s="7"/>
      <c r="S10" s="3"/>
      <c r="T10" s="7"/>
      <c r="U10" s="7"/>
      <c r="V10" s="3"/>
      <c r="W10" s="7"/>
      <c r="X10" s="533" t="s">
        <v>1200</v>
      </c>
      <c r="Y10" s="533" t="s">
        <v>1201</v>
      </c>
      <c r="Z10" s="585" t="s">
        <v>90</v>
      </c>
      <c r="AA10" s="3" t="s">
        <v>49</v>
      </c>
      <c r="AB10" s="3"/>
    </row>
    <row r="11" spans="1:28">
      <c r="A11" s="5" t="s">
        <v>20</v>
      </c>
      <c r="B11" s="3" t="s">
        <v>60</v>
      </c>
      <c r="C11" s="7">
        <v>107.35</v>
      </c>
      <c r="D11" s="3">
        <v>0.3</v>
      </c>
      <c r="E11" s="6" t="s">
        <v>37</v>
      </c>
      <c r="F11" s="9">
        <v>50.7</v>
      </c>
      <c r="G11" s="11">
        <v>32.6</v>
      </c>
      <c r="H11" s="9">
        <v>30</v>
      </c>
      <c r="I11" s="9">
        <v>232.6</v>
      </c>
      <c r="J11" s="14">
        <f t="shared" si="8"/>
        <v>1.6900000000000002</v>
      </c>
      <c r="K11" s="14">
        <f t="shared" si="9"/>
        <v>7.753333333333333</v>
      </c>
      <c r="L11" s="14">
        <f t="shared" si="10"/>
        <v>0.26006886972196108</v>
      </c>
      <c r="M11" s="14"/>
      <c r="N11" s="14">
        <f t="shared" si="11"/>
        <v>1.5552147239263805</v>
      </c>
      <c r="O11" s="20"/>
      <c r="P11" s="20">
        <v>0.70372400000000002</v>
      </c>
      <c r="Q11" s="20">
        <v>0.70343</v>
      </c>
      <c r="R11" s="7"/>
      <c r="S11" s="1">
        <v>0.51276100000000002</v>
      </c>
      <c r="T11" s="7">
        <v>3.4</v>
      </c>
      <c r="U11" s="471"/>
      <c r="V11" s="3">
        <v>0.282966</v>
      </c>
      <c r="W11" s="471">
        <v>8</v>
      </c>
      <c r="X11" s="555"/>
      <c r="Y11" s="555"/>
      <c r="Z11" s="585"/>
      <c r="AA11" s="3" t="s">
        <v>46</v>
      </c>
      <c r="AB11" s="3"/>
    </row>
    <row r="12" spans="1:28">
      <c r="A12" s="5" t="s">
        <v>21</v>
      </c>
      <c r="B12" s="3" t="s">
        <v>60</v>
      </c>
      <c r="C12" s="7">
        <v>99.29</v>
      </c>
      <c r="D12" s="3">
        <v>0.3</v>
      </c>
      <c r="E12" s="6" t="s">
        <v>37</v>
      </c>
      <c r="F12" s="9">
        <v>21.7</v>
      </c>
      <c r="G12" s="10">
        <v>22.6</v>
      </c>
      <c r="H12" s="9">
        <v>39.5</v>
      </c>
      <c r="I12" s="9">
        <v>200.8</v>
      </c>
      <c r="J12" s="14">
        <f t="shared" si="8"/>
        <v>0.54936708860759487</v>
      </c>
      <c r="K12" s="14">
        <f t="shared" si="9"/>
        <v>5.0835443037974688</v>
      </c>
      <c r="L12" s="14">
        <f t="shared" si="10"/>
        <v>0.12402274155674808</v>
      </c>
      <c r="M12" s="14"/>
      <c r="N12" s="14">
        <f t="shared" si="11"/>
        <v>0.96017699115044242</v>
      </c>
      <c r="O12" s="20"/>
      <c r="P12" s="20"/>
      <c r="Q12" s="20"/>
      <c r="R12" s="7"/>
      <c r="S12" s="3"/>
      <c r="T12" s="7"/>
      <c r="U12" s="7"/>
      <c r="V12" s="3"/>
      <c r="W12" s="7"/>
      <c r="X12" s="555"/>
      <c r="Y12" s="555"/>
      <c r="Z12" s="585"/>
      <c r="AA12" s="3" t="s">
        <v>46</v>
      </c>
      <c r="AB12" s="3"/>
    </row>
    <row r="13" spans="1:28">
      <c r="A13" s="3" t="s">
        <v>22</v>
      </c>
      <c r="B13" s="3" t="s">
        <v>61</v>
      </c>
      <c r="C13" s="7">
        <v>120.37</v>
      </c>
      <c r="D13" s="3">
        <v>0.3</v>
      </c>
      <c r="E13" s="6" t="s">
        <v>37</v>
      </c>
      <c r="F13" s="10">
        <v>31.7</v>
      </c>
      <c r="G13" s="11">
        <v>72.099999999999994</v>
      </c>
      <c r="H13" s="10">
        <v>47.3</v>
      </c>
      <c r="I13" s="10">
        <v>460.1</v>
      </c>
      <c r="J13" s="14">
        <f t="shared" si="8"/>
        <v>0.67019027484143767</v>
      </c>
      <c r="K13" s="14">
        <f t="shared" si="9"/>
        <v>9.7272727272727284</v>
      </c>
      <c r="L13" s="14">
        <f t="shared" si="10"/>
        <v>-0.33074477617187026</v>
      </c>
      <c r="M13" s="14"/>
      <c r="N13" s="14">
        <f t="shared" si="11"/>
        <v>0.43966712898751736</v>
      </c>
      <c r="O13" s="20"/>
      <c r="P13" s="20">
        <v>0.70569499999999996</v>
      </c>
      <c r="Q13" s="20">
        <v>0.70535000000000003</v>
      </c>
      <c r="R13" s="7"/>
      <c r="S13" s="1">
        <v>0.51261599999999996</v>
      </c>
      <c r="T13" s="7">
        <v>0.9</v>
      </c>
      <c r="U13" s="471"/>
      <c r="V13" s="17">
        <v>0.28284399999999998</v>
      </c>
      <c r="W13" s="471">
        <v>4.0999999999999996</v>
      </c>
      <c r="X13" s="533" t="s">
        <v>1202</v>
      </c>
      <c r="Y13" s="533" t="s">
        <v>1203</v>
      </c>
      <c r="Z13" s="585"/>
      <c r="AA13" s="3" t="s">
        <v>46</v>
      </c>
      <c r="AB13" s="3"/>
    </row>
    <row r="14" spans="1:28">
      <c r="A14" s="3" t="s">
        <v>23</v>
      </c>
      <c r="B14" s="3" t="s">
        <v>61</v>
      </c>
      <c r="C14" s="7">
        <v>119.73</v>
      </c>
      <c r="D14" s="3">
        <v>0.3</v>
      </c>
      <c r="E14" s="6" t="s">
        <v>37</v>
      </c>
      <c r="F14" s="10">
        <v>34.799999999999997</v>
      </c>
      <c r="G14" s="10">
        <v>89.424421070352295</v>
      </c>
      <c r="H14" s="10">
        <v>50.1</v>
      </c>
      <c r="I14" s="10">
        <v>483.8</v>
      </c>
      <c r="J14" s="14">
        <f t="shared" si="8"/>
        <v>0.6946107784431137</v>
      </c>
      <c r="K14" s="14">
        <f t="shared" si="9"/>
        <v>9.6566866267465077</v>
      </c>
      <c r="L14" s="14">
        <f t="shared" si="10"/>
        <v>-0.3091285071852059</v>
      </c>
      <c r="M14" s="14"/>
      <c r="N14" s="14">
        <f t="shared" si="11"/>
        <v>0.38915544080091968</v>
      </c>
      <c r="O14" s="14"/>
      <c r="P14" s="20"/>
      <c r="Q14" s="20"/>
      <c r="R14" s="20"/>
      <c r="S14" s="3"/>
      <c r="T14" s="7"/>
      <c r="U14" s="96"/>
      <c r="V14" s="3"/>
      <c r="W14" s="7"/>
      <c r="X14" s="555"/>
      <c r="Y14" s="555"/>
      <c r="Z14" s="585"/>
      <c r="AA14" s="3" t="s">
        <v>46</v>
      </c>
      <c r="AB14" s="3"/>
    </row>
    <row r="15" spans="1:28">
      <c r="A15" s="3" t="s">
        <v>24</v>
      </c>
      <c r="B15" s="3" t="s">
        <v>61</v>
      </c>
      <c r="C15" s="7">
        <v>117.68</v>
      </c>
      <c r="D15" s="3">
        <v>0.3</v>
      </c>
      <c r="E15" s="6" t="s">
        <v>37</v>
      </c>
      <c r="F15" s="10">
        <v>41.2</v>
      </c>
      <c r="G15" s="11">
        <v>78.479730268663488</v>
      </c>
      <c r="H15" s="10">
        <v>40.1</v>
      </c>
      <c r="I15" s="10">
        <v>460.4</v>
      </c>
      <c r="J15" s="14">
        <f t="shared" si="8"/>
        <v>1.027431421446384</v>
      </c>
      <c r="K15" s="14">
        <f t="shared" si="9"/>
        <v>11.481296758104737</v>
      </c>
      <c r="L15" s="14">
        <f t="shared" si="10"/>
        <v>-0.2834297658751852</v>
      </c>
      <c r="M15" s="14"/>
      <c r="N15" s="14">
        <f t="shared" si="11"/>
        <v>0.52497632011422612</v>
      </c>
      <c r="O15" s="14"/>
      <c r="P15" s="20"/>
      <c r="Q15" s="20"/>
      <c r="R15" s="20"/>
      <c r="S15" s="3"/>
      <c r="T15" s="7"/>
      <c r="U15" s="96"/>
      <c r="V15" s="3"/>
      <c r="W15" s="7"/>
      <c r="X15" s="555"/>
      <c r="Y15" s="555"/>
      <c r="Z15" s="585"/>
      <c r="AA15" s="3" t="s">
        <v>57</v>
      </c>
      <c r="AB15" s="3"/>
    </row>
    <row r="16" spans="1:28">
      <c r="A16" s="3" t="s">
        <v>25</v>
      </c>
      <c r="B16" s="3" t="s">
        <v>43</v>
      </c>
      <c r="C16" s="7">
        <v>124.15</v>
      </c>
      <c r="D16" s="3">
        <v>0.35</v>
      </c>
      <c r="E16" s="6" t="s">
        <v>37</v>
      </c>
      <c r="F16" s="10">
        <v>19.23</v>
      </c>
      <c r="G16" s="8">
        <v>36.29</v>
      </c>
      <c r="H16" s="10">
        <v>33.450000000000003</v>
      </c>
      <c r="I16" s="10">
        <v>244.92</v>
      </c>
      <c r="J16" s="14">
        <f t="shared" si="8"/>
        <v>0.57488789237668159</v>
      </c>
      <c r="K16" s="14">
        <f t="shared" si="9"/>
        <v>7.3219730941704029</v>
      </c>
      <c r="L16" s="14">
        <f t="shared" si="10"/>
        <v>-0.16050284489228028</v>
      </c>
      <c r="M16" s="14"/>
      <c r="N16" s="14">
        <f t="shared" si="11"/>
        <v>0.52989804353816483</v>
      </c>
      <c r="O16" s="14"/>
      <c r="P16" s="20"/>
      <c r="Q16" s="20"/>
      <c r="R16" s="20"/>
      <c r="S16" s="3"/>
      <c r="T16" s="7"/>
      <c r="U16" s="96"/>
      <c r="V16" s="3"/>
      <c r="W16" s="7"/>
      <c r="X16" s="533" t="s">
        <v>1204</v>
      </c>
      <c r="Y16" s="533" t="s">
        <v>1205</v>
      </c>
      <c r="Z16" s="585"/>
      <c r="AA16" s="3" t="s">
        <v>49</v>
      </c>
      <c r="AB16" s="3"/>
    </row>
    <row r="17" spans="1:28">
      <c r="A17" s="3" t="s">
        <v>26</v>
      </c>
      <c r="B17" s="3" t="s">
        <v>43</v>
      </c>
      <c r="C17" s="7">
        <v>123.19</v>
      </c>
      <c r="D17" s="3">
        <v>0.7</v>
      </c>
      <c r="E17" s="6" t="s">
        <v>37</v>
      </c>
      <c r="F17" s="10">
        <v>36.99</v>
      </c>
      <c r="G17" s="8">
        <v>74.572785600832972</v>
      </c>
      <c r="H17" s="10">
        <v>51.76</v>
      </c>
      <c r="I17" s="10">
        <v>562.91</v>
      </c>
      <c r="J17" s="14">
        <f t="shared" si="8"/>
        <v>0.71464451313755806</v>
      </c>
      <c r="K17" s="14">
        <f t="shared" si="9"/>
        <v>10.875386398763524</v>
      </c>
      <c r="L17" s="14">
        <f t="shared" si="10"/>
        <v>-0.3958837531171755</v>
      </c>
      <c r="M17" s="14"/>
      <c r="N17" s="14">
        <f t="shared" si="11"/>
        <v>0.49602545623006505</v>
      </c>
      <c r="O17" s="14"/>
      <c r="P17" s="20"/>
      <c r="Q17" s="20"/>
      <c r="R17" s="20"/>
      <c r="S17" s="3"/>
      <c r="T17" s="7"/>
      <c r="U17" s="96"/>
      <c r="V17" s="3"/>
      <c r="W17" s="7"/>
      <c r="X17" s="555"/>
      <c r="Y17" s="555"/>
      <c r="Z17" s="585"/>
      <c r="AA17" s="3" t="s">
        <v>46</v>
      </c>
      <c r="AB17" s="3"/>
    </row>
    <row r="18" spans="1:28">
      <c r="A18" s="3" t="s">
        <v>27</v>
      </c>
      <c r="B18" s="3" t="s">
        <v>43</v>
      </c>
      <c r="C18" s="7">
        <v>118.2</v>
      </c>
      <c r="D18" s="3">
        <v>0.8</v>
      </c>
      <c r="E18" s="6" t="s">
        <v>37</v>
      </c>
      <c r="F18" s="10">
        <v>12.14</v>
      </c>
      <c r="G18" s="8">
        <v>16.399999999999999</v>
      </c>
      <c r="H18" s="10">
        <v>21.65</v>
      </c>
      <c r="I18" s="10">
        <v>123.41</v>
      </c>
      <c r="J18" s="14">
        <f t="shared" si="8"/>
        <v>0.56073903002309478</v>
      </c>
      <c r="K18" s="14">
        <f t="shared" si="9"/>
        <v>5.7002309468822174</v>
      </c>
      <c r="L18" s="14">
        <f t="shared" si="10"/>
        <v>3.7447278931401096E-2</v>
      </c>
      <c r="M18" s="14"/>
      <c r="N18" s="14">
        <f t="shared" si="11"/>
        <v>0.74024390243902449</v>
      </c>
      <c r="O18" s="14"/>
      <c r="P18" s="20"/>
      <c r="Q18" s="20"/>
      <c r="R18" s="20"/>
      <c r="S18" s="3"/>
      <c r="T18" s="7"/>
      <c r="U18" s="96"/>
      <c r="V18" s="3"/>
      <c r="W18" s="7"/>
      <c r="X18" s="555"/>
      <c r="Y18" s="555"/>
      <c r="Z18" s="585"/>
      <c r="AA18" s="3" t="s">
        <v>46</v>
      </c>
      <c r="AB18" s="3"/>
    </row>
    <row r="19" spans="1:28">
      <c r="A19" s="3" t="s">
        <v>28</v>
      </c>
      <c r="B19" s="3" t="s">
        <v>43</v>
      </c>
      <c r="C19" s="7">
        <v>124.7</v>
      </c>
      <c r="D19" s="3">
        <v>0.8</v>
      </c>
      <c r="E19" s="6" t="s">
        <v>37</v>
      </c>
      <c r="F19" s="10">
        <v>12.68</v>
      </c>
      <c r="G19" s="8">
        <v>20.66</v>
      </c>
      <c r="H19" s="10">
        <v>22.11</v>
      </c>
      <c r="I19" s="10">
        <v>126.3</v>
      </c>
      <c r="J19" s="14">
        <f t="shared" si="8"/>
        <v>0.57349615558570788</v>
      </c>
      <c r="K19" s="14">
        <f t="shared" si="9"/>
        <v>5.7123473541383989</v>
      </c>
      <c r="L19" s="14">
        <f t="shared" si="10"/>
        <v>4.5446463651895863E-2</v>
      </c>
      <c r="M19" s="14"/>
      <c r="N19" s="14">
        <f t="shared" si="11"/>
        <v>0.6137463697967086</v>
      </c>
      <c r="O19" s="14"/>
      <c r="P19" s="20"/>
      <c r="Q19" s="20"/>
      <c r="R19" s="20"/>
      <c r="S19" s="3"/>
      <c r="T19" s="7"/>
      <c r="U19" s="96"/>
      <c r="V19" s="3"/>
      <c r="W19" s="7"/>
      <c r="X19" s="555"/>
      <c r="Y19" s="555"/>
      <c r="Z19" s="585"/>
      <c r="AA19" s="3" t="s">
        <v>46</v>
      </c>
      <c r="AB19" s="3"/>
    </row>
    <row r="20" spans="1:28">
      <c r="A20" s="3" t="s">
        <v>29</v>
      </c>
      <c r="B20" s="3" t="s">
        <v>43</v>
      </c>
      <c r="C20" s="7">
        <v>121.9</v>
      </c>
      <c r="D20" s="3">
        <v>0.8</v>
      </c>
      <c r="E20" s="6" t="s">
        <v>37</v>
      </c>
      <c r="F20" s="10">
        <v>22.02</v>
      </c>
      <c r="G20" s="8">
        <v>25.8</v>
      </c>
      <c r="H20" s="10">
        <v>28.67</v>
      </c>
      <c r="I20" s="10">
        <v>197.56</v>
      </c>
      <c r="J20" s="14">
        <f t="shared" si="8"/>
        <v>0.76805022671782341</v>
      </c>
      <c r="K20" s="14">
        <f t="shared" si="9"/>
        <v>6.890826648064178</v>
      </c>
      <c r="L20" s="14">
        <f t="shared" si="10"/>
        <v>1.590867856663869E-2</v>
      </c>
      <c r="M20" s="14"/>
      <c r="N20" s="14">
        <f t="shared" si="11"/>
        <v>0.8534883720930232</v>
      </c>
      <c r="O20" s="14"/>
      <c r="P20" s="20"/>
      <c r="Q20" s="20"/>
      <c r="R20" s="20"/>
      <c r="S20" s="3"/>
      <c r="T20" s="7"/>
      <c r="U20" s="96"/>
      <c r="V20" s="3"/>
      <c r="W20" s="7"/>
      <c r="X20" s="555"/>
      <c r="Y20" s="555"/>
      <c r="Z20" s="585"/>
      <c r="AA20" s="3" t="s">
        <v>46</v>
      </c>
      <c r="AB20" s="3"/>
    </row>
    <row r="21" spans="1:28">
      <c r="A21" s="3" t="s">
        <v>30</v>
      </c>
      <c r="B21" s="3" t="s">
        <v>44</v>
      </c>
      <c r="C21" s="7">
        <v>124.3</v>
      </c>
      <c r="D21" s="3">
        <v>0.9</v>
      </c>
      <c r="E21" s="6" t="s">
        <v>37</v>
      </c>
      <c r="F21" s="10">
        <v>29.7</v>
      </c>
      <c r="G21" s="10">
        <v>76.8</v>
      </c>
      <c r="H21" s="10">
        <v>52.07</v>
      </c>
      <c r="I21" s="10">
        <v>492.58</v>
      </c>
      <c r="J21" s="14">
        <f t="shared" si="8"/>
        <v>0.57038601882081807</v>
      </c>
      <c r="K21" s="14">
        <f t="shared" si="9"/>
        <v>9.4599577491837898</v>
      </c>
      <c r="L21" s="14">
        <f t="shared" si="10"/>
        <v>-0.37753838607152446</v>
      </c>
      <c r="M21" s="14"/>
      <c r="N21" s="14">
        <f t="shared" si="11"/>
        <v>0.38671875</v>
      </c>
      <c r="O21" s="14"/>
      <c r="P21" s="20"/>
      <c r="Q21" s="20"/>
      <c r="R21" s="20"/>
      <c r="S21" s="3"/>
      <c r="T21" s="7"/>
      <c r="U21" s="96"/>
      <c r="V21" s="3"/>
      <c r="W21" s="7"/>
      <c r="X21" s="533" t="s">
        <v>1206</v>
      </c>
      <c r="Y21" s="533" t="s">
        <v>1207</v>
      </c>
      <c r="Z21" s="585"/>
      <c r="AA21" s="3" t="s">
        <v>49</v>
      </c>
      <c r="AB21" s="3"/>
    </row>
    <row r="22" spans="1:28">
      <c r="A22" s="3" t="s">
        <v>31</v>
      </c>
      <c r="B22" s="3" t="s">
        <v>44</v>
      </c>
      <c r="C22" s="7">
        <v>122.7</v>
      </c>
      <c r="D22" s="3">
        <v>1.4</v>
      </c>
      <c r="E22" s="6" t="s">
        <v>37</v>
      </c>
      <c r="F22" s="10">
        <v>42.04</v>
      </c>
      <c r="G22" s="10">
        <v>97.23</v>
      </c>
      <c r="H22" s="10">
        <v>56.33</v>
      </c>
      <c r="I22" s="10">
        <v>633.27</v>
      </c>
      <c r="J22" s="14">
        <f t="shared" si="8"/>
        <v>0.74631635007988639</v>
      </c>
      <c r="K22" s="14">
        <f t="shared" si="9"/>
        <v>11.242144505592046</v>
      </c>
      <c r="L22" s="14">
        <f t="shared" si="10"/>
        <v>-0.40470743756492178</v>
      </c>
      <c r="M22" s="14"/>
      <c r="N22" s="14">
        <f t="shared" si="11"/>
        <v>0.43237683842435459</v>
      </c>
      <c r="O22" s="14"/>
      <c r="P22" s="20"/>
      <c r="Q22" s="20"/>
      <c r="R22" s="20"/>
      <c r="S22" s="3"/>
      <c r="T22" s="7"/>
      <c r="U22" s="96"/>
      <c r="V22" s="3"/>
      <c r="W22" s="7"/>
      <c r="X22" s="555"/>
      <c r="Y22" s="555"/>
      <c r="Z22" s="585"/>
      <c r="AA22" s="3" t="s">
        <v>46</v>
      </c>
      <c r="AB22" s="3"/>
    </row>
    <row r="23" spans="1:28">
      <c r="A23" s="3" t="s">
        <v>32</v>
      </c>
      <c r="B23" s="3" t="s">
        <v>45</v>
      </c>
      <c r="C23" s="7">
        <v>218.5</v>
      </c>
      <c r="D23" s="3">
        <v>1.5</v>
      </c>
      <c r="E23" s="6" t="s">
        <v>37</v>
      </c>
      <c r="F23" s="10">
        <v>24.9</v>
      </c>
      <c r="G23" s="10">
        <v>73.23</v>
      </c>
      <c r="H23" s="10">
        <v>38.020000000000003</v>
      </c>
      <c r="I23" s="10">
        <v>450.98</v>
      </c>
      <c r="J23" s="14">
        <f t="shared" si="8"/>
        <v>0.65491846396633346</v>
      </c>
      <c r="K23" s="14">
        <f t="shared" si="9"/>
        <v>11.861651762230405</v>
      </c>
      <c r="L23" s="14">
        <f t="shared" si="10"/>
        <v>-0.50617149133965733</v>
      </c>
      <c r="M23" s="14"/>
      <c r="N23" s="14">
        <f t="shared" si="11"/>
        <v>0.34002458009012698</v>
      </c>
      <c r="O23" s="14"/>
      <c r="P23" s="20"/>
      <c r="Q23" s="20"/>
      <c r="R23" s="20"/>
      <c r="S23" s="3"/>
      <c r="T23" s="7"/>
      <c r="U23" s="96"/>
      <c r="V23" s="3"/>
      <c r="W23" s="7"/>
      <c r="X23" s="503" t="s">
        <v>1208</v>
      </c>
      <c r="Y23" s="503" t="s">
        <v>1209</v>
      </c>
      <c r="Z23" s="585"/>
      <c r="AA23" s="3" t="s">
        <v>46</v>
      </c>
      <c r="AB23" s="3"/>
    </row>
    <row r="24" spans="1:28">
      <c r="A24" s="3" t="s">
        <v>33</v>
      </c>
      <c r="B24" s="3" t="s">
        <v>53</v>
      </c>
      <c r="C24" s="7">
        <v>104.7</v>
      </c>
      <c r="D24" s="3">
        <v>0.3</v>
      </c>
      <c r="E24" s="6" t="s">
        <v>37</v>
      </c>
      <c r="F24" s="3">
        <v>71.599999999999994</v>
      </c>
      <c r="G24" s="3">
        <v>72.23</v>
      </c>
      <c r="H24" s="3">
        <v>24.5</v>
      </c>
      <c r="I24" s="3">
        <v>312.10000000000002</v>
      </c>
      <c r="J24" s="14">
        <f t="shared" si="8"/>
        <v>2.9224489795918367</v>
      </c>
      <c r="K24" s="14">
        <f t="shared" si="9"/>
        <v>12.738775510204082</v>
      </c>
      <c r="L24" s="14">
        <f t="shared" si="10"/>
        <v>8.3901784085786968E-2</v>
      </c>
      <c r="M24" s="14"/>
      <c r="N24" s="14">
        <f t="shared" si="11"/>
        <v>0.9912778623840508</v>
      </c>
      <c r="O24" s="14"/>
      <c r="P24" s="21">
        <v>0.704345</v>
      </c>
      <c r="Q24" s="21">
        <v>0.70420548070320521</v>
      </c>
      <c r="R24" s="21"/>
      <c r="S24" s="21">
        <v>0.51270899999999997</v>
      </c>
      <c r="T24" s="7">
        <v>2.5377936878334673</v>
      </c>
      <c r="U24" s="14"/>
      <c r="V24" s="3"/>
      <c r="W24" s="7"/>
      <c r="X24" s="503" t="s">
        <v>863</v>
      </c>
      <c r="Y24" s="503" t="s">
        <v>862</v>
      </c>
      <c r="Z24" s="585" t="s">
        <v>91</v>
      </c>
      <c r="AA24" s="3" t="s">
        <v>55</v>
      </c>
      <c r="AB24" s="3"/>
    </row>
    <row r="25" spans="1:28" ht="36" customHeight="1">
      <c r="A25" s="15" t="s">
        <v>42</v>
      </c>
      <c r="B25" s="3" t="s">
        <v>52</v>
      </c>
      <c r="C25" s="7">
        <v>114.3</v>
      </c>
      <c r="D25" s="3">
        <v>0.7</v>
      </c>
      <c r="E25" s="6" t="s">
        <v>37</v>
      </c>
      <c r="F25" s="3">
        <v>20.8</v>
      </c>
      <c r="G25" s="3">
        <v>75.64</v>
      </c>
      <c r="H25" s="3">
        <v>30.5</v>
      </c>
      <c r="I25" s="3">
        <v>427.5</v>
      </c>
      <c r="J25" s="14">
        <f t="shared" si="8"/>
        <v>0.68196721311475417</v>
      </c>
      <c r="K25" s="14">
        <f t="shared" si="9"/>
        <v>14.016393442622951</v>
      </c>
      <c r="L25" s="14">
        <f t="shared" si="10"/>
        <v>-0.62777816144144261</v>
      </c>
      <c r="M25" s="14"/>
      <c r="N25" s="14">
        <f t="shared" si="11"/>
        <v>0.27498677948175571</v>
      </c>
      <c r="O25" s="14"/>
      <c r="P25" s="21">
        <v>0.70653200000000005</v>
      </c>
      <c r="Q25" s="20">
        <v>0.70592756835957915</v>
      </c>
      <c r="R25" s="20"/>
      <c r="S25" s="3">
        <v>0.51250099999999998</v>
      </c>
      <c r="T25" s="7">
        <v>-1.4487910509042301</v>
      </c>
      <c r="U25" s="14"/>
      <c r="V25" s="3"/>
      <c r="W25" s="7"/>
      <c r="X25" s="503" t="s">
        <v>879</v>
      </c>
      <c r="Y25" s="503" t="s">
        <v>878</v>
      </c>
      <c r="Z25" s="585"/>
      <c r="AA25" s="3" t="s">
        <v>56</v>
      </c>
      <c r="AB25" s="3"/>
    </row>
    <row r="26" spans="1:28">
      <c r="A26" s="3" t="s">
        <v>39</v>
      </c>
      <c r="B26" s="3" t="s">
        <v>47</v>
      </c>
      <c r="C26" s="7">
        <v>32.799999999999997</v>
      </c>
      <c r="D26" s="3">
        <v>0.1</v>
      </c>
      <c r="E26" s="6" t="s">
        <v>37</v>
      </c>
      <c r="F26" s="7">
        <v>52.3</v>
      </c>
      <c r="G26" s="13">
        <v>29.8</v>
      </c>
      <c r="H26" s="7">
        <v>19</v>
      </c>
      <c r="I26" s="7">
        <v>214</v>
      </c>
      <c r="J26" s="14">
        <f t="shared" si="8"/>
        <v>2.7526315789473683</v>
      </c>
      <c r="K26" s="14">
        <f t="shared" si="9"/>
        <v>11.263157894736842</v>
      </c>
      <c r="L26" s="14">
        <f t="shared" si="10"/>
        <v>0.16056055691343074</v>
      </c>
      <c r="M26" s="14"/>
      <c r="N26" s="14">
        <f t="shared" si="11"/>
        <v>1.7550335570469797</v>
      </c>
      <c r="O26" s="14"/>
      <c r="P26" s="20">
        <v>0.70458399999999999</v>
      </c>
      <c r="Q26" s="20">
        <v>0.70449099999999998</v>
      </c>
      <c r="R26" s="20"/>
      <c r="S26" s="3">
        <v>0.51226499999999997</v>
      </c>
      <c r="T26" s="7">
        <v>-6.98</v>
      </c>
      <c r="U26" s="96"/>
      <c r="V26" s="3"/>
      <c r="W26" s="7"/>
      <c r="X26" s="503" t="s">
        <v>861</v>
      </c>
      <c r="Y26" s="503" t="s">
        <v>860</v>
      </c>
      <c r="Z26" s="38" t="s">
        <v>92</v>
      </c>
      <c r="AA26" s="3" t="s">
        <v>46</v>
      </c>
      <c r="AB26" s="3"/>
    </row>
    <row r="27" spans="1:28">
      <c r="A27" s="3" t="s">
        <v>40</v>
      </c>
      <c r="B27" s="3" t="s">
        <v>48</v>
      </c>
      <c r="C27" s="7">
        <v>30.5</v>
      </c>
      <c r="D27" s="3">
        <v>0.1</v>
      </c>
      <c r="E27" s="6" t="s">
        <v>37</v>
      </c>
      <c r="F27" s="7">
        <v>51</v>
      </c>
      <c r="G27" s="7">
        <v>30</v>
      </c>
      <c r="H27" s="7">
        <v>17</v>
      </c>
      <c r="I27" s="7">
        <v>230</v>
      </c>
      <c r="J27" s="14">
        <f t="shared" si="8"/>
        <v>3</v>
      </c>
      <c r="K27" s="14">
        <f t="shared" si="9"/>
        <v>13.529411764705882</v>
      </c>
      <c r="L27" s="14">
        <f t="shared" si="10"/>
        <v>4.5065738612170225E-2</v>
      </c>
      <c r="M27" s="14"/>
      <c r="N27" s="14">
        <f t="shared" si="11"/>
        <v>1.7</v>
      </c>
      <c r="O27" s="14"/>
      <c r="P27" s="20"/>
      <c r="Q27" s="20"/>
      <c r="R27" s="20"/>
      <c r="S27" s="3"/>
      <c r="T27" s="7"/>
      <c r="U27" s="96"/>
      <c r="V27" s="3"/>
      <c r="W27" s="7"/>
      <c r="X27" s="503"/>
      <c r="Y27" s="503"/>
      <c r="Z27" s="38" t="s">
        <v>93</v>
      </c>
      <c r="AA27" s="3" t="s">
        <v>46</v>
      </c>
      <c r="AB27" s="3"/>
    </row>
    <row r="28" spans="1:28">
      <c r="A28" s="3" t="s">
        <v>41</v>
      </c>
      <c r="B28" s="3" t="s">
        <v>47</v>
      </c>
      <c r="C28" s="7">
        <v>33</v>
      </c>
      <c r="D28" s="3">
        <v>0.1</v>
      </c>
      <c r="E28" s="6" t="s">
        <v>37</v>
      </c>
      <c r="F28" s="7">
        <v>55.3</v>
      </c>
      <c r="G28" s="13">
        <v>30.3</v>
      </c>
      <c r="H28" s="7">
        <v>20</v>
      </c>
      <c r="I28" s="7">
        <v>217</v>
      </c>
      <c r="J28" s="14">
        <f t="shared" si="8"/>
        <v>2.7649999999999997</v>
      </c>
      <c r="K28" s="14">
        <f t="shared" si="9"/>
        <v>10.85</v>
      </c>
      <c r="L28" s="14">
        <f t="shared" si="10"/>
        <v>0.19367003832638452</v>
      </c>
      <c r="M28" s="14"/>
      <c r="N28" s="14">
        <f t="shared" si="11"/>
        <v>1.8250825082508249</v>
      </c>
      <c r="O28" s="14"/>
      <c r="P28" s="20">
        <v>0.70449200000000001</v>
      </c>
      <c r="Q28" s="20">
        <v>0.70442099999999996</v>
      </c>
      <c r="R28" s="20"/>
      <c r="S28" s="3">
        <v>0.51234400000000002</v>
      </c>
      <c r="T28" s="7">
        <v>-5.45</v>
      </c>
      <c r="U28" s="96"/>
      <c r="V28" s="3">
        <v>0.28277200000000002</v>
      </c>
      <c r="W28" s="7">
        <v>0.18</v>
      </c>
      <c r="X28" s="503" t="s">
        <v>859</v>
      </c>
      <c r="Y28" s="503" t="s">
        <v>858</v>
      </c>
      <c r="Z28" s="585" t="s">
        <v>92</v>
      </c>
      <c r="AA28" s="3" t="s">
        <v>46</v>
      </c>
      <c r="AB28" s="3"/>
    </row>
    <row r="29" spans="1:28">
      <c r="A29" s="3" t="s">
        <v>34</v>
      </c>
      <c r="B29" s="3" t="s">
        <v>51</v>
      </c>
      <c r="C29" s="7">
        <v>0.56999999999999995</v>
      </c>
      <c r="D29" s="3">
        <v>0.01</v>
      </c>
      <c r="E29" s="6" t="s">
        <v>37</v>
      </c>
      <c r="F29" s="7">
        <v>42.8</v>
      </c>
      <c r="G29" s="418">
        <v>42.06</v>
      </c>
      <c r="H29" s="7">
        <v>19</v>
      </c>
      <c r="I29" s="7">
        <v>247</v>
      </c>
      <c r="J29" s="14">
        <f t="shared" si="8"/>
        <v>2.2526315789473683</v>
      </c>
      <c r="K29" s="14">
        <f t="shared" si="9"/>
        <v>13</v>
      </c>
      <c r="L29" s="14">
        <f t="shared" si="10"/>
        <v>-4.6081068368783118E-2</v>
      </c>
      <c r="M29" s="14"/>
      <c r="N29" s="14">
        <f t="shared" si="11"/>
        <v>1.017593913456966</v>
      </c>
      <c r="O29" s="14"/>
      <c r="P29" s="20">
        <v>0.70486400000000005</v>
      </c>
      <c r="Q29" s="20">
        <v>0.70486400000000005</v>
      </c>
      <c r="R29" s="20"/>
      <c r="S29" s="3">
        <v>0.51255600000000001</v>
      </c>
      <c r="T29" s="7">
        <v>-1.6</v>
      </c>
      <c r="U29" s="96"/>
      <c r="V29" s="3"/>
      <c r="W29" s="7"/>
      <c r="X29" s="503" t="s">
        <v>881</v>
      </c>
      <c r="Y29" s="503" t="s">
        <v>880</v>
      </c>
      <c r="Z29" s="585"/>
      <c r="AA29" s="3" t="s">
        <v>49</v>
      </c>
      <c r="AB29" s="3"/>
    </row>
    <row r="30" spans="1:28">
      <c r="A30" s="3" t="s">
        <v>35</v>
      </c>
      <c r="B30" s="3" t="s">
        <v>50</v>
      </c>
      <c r="C30" s="7">
        <v>5.88</v>
      </c>
      <c r="D30" s="3">
        <v>0.02</v>
      </c>
      <c r="E30" s="6" t="s">
        <v>37</v>
      </c>
      <c r="F30" s="7">
        <v>44.8</v>
      </c>
      <c r="G30" s="418">
        <v>26.36</v>
      </c>
      <c r="H30" s="7">
        <v>18</v>
      </c>
      <c r="I30" s="7">
        <v>210</v>
      </c>
      <c r="J30" s="14">
        <f t="shared" si="8"/>
        <v>2.4888888888888889</v>
      </c>
      <c r="K30" s="14">
        <f t="shared" si="9"/>
        <v>11.666666666666666</v>
      </c>
      <c r="L30" s="14">
        <f t="shared" si="10"/>
        <v>8.7467672804060648E-2</v>
      </c>
      <c r="M30" s="14"/>
      <c r="N30" s="14">
        <f t="shared" si="11"/>
        <v>1.699544764795144</v>
      </c>
      <c r="O30" s="14"/>
      <c r="P30" s="20">
        <v>0.70445800000000003</v>
      </c>
      <c r="Q30" s="20">
        <v>0.70445800000000003</v>
      </c>
      <c r="R30" s="20"/>
      <c r="S30" s="3">
        <v>0.51270199999999999</v>
      </c>
      <c r="T30" s="7">
        <v>1.25</v>
      </c>
      <c r="U30" s="96"/>
      <c r="V30" s="3">
        <v>0.28299200000000002</v>
      </c>
      <c r="W30" s="7">
        <v>7.89</v>
      </c>
      <c r="X30" s="503" t="s">
        <v>883</v>
      </c>
      <c r="Y30" s="503" t="s">
        <v>882</v>
      </c>
      <c r="Z30" s="585"/>
      <c r="AA30" s="3" t="s">
        <v>46</v>
      </c>
      <c r="AB30" s="3"/>
    </row>
    <row r="31" spans="1:28">
      <c r="A31" s="421" t="s">
        <v>69</v>
      </c>
      <c r="B31" s="3" t="s">
        <v>88</v>
      </c>
      <c r="C31" s="7">
        <v>3.94</v>
      </c>
      <c r="D31" s="3">
        <v>0.1</v>
      </c>
      <c r="E31" s="3" t="s">
        <v>87</v>
      </c>
      <c r="F31" s="29">
        <v>41.275503077426876</v>
      </c>
      <c r="G31" s="28">
        <v>18.62922908956067</v>
      </c>
      <c r="H31" s="28">
        <v>13.376118191809866</v>
      </c>
      <c r="I31" s="28">
        <v>147.75934898425652</v>
      </c>
      <c r="J31" s="14">
        <f t="shared" ref="J31:J48" si="12">F31/H31</f>
        <v>3.0857609424159897</v>
      </c>
      <c r="K31" s="14">
        <f t="shared" ref="K31:K48" si="13">I31/H31</f>
        <v>11.046504439137573</v>
      </c>
      <c r="L31" s="14">
        <f t="shared" ref="L31:L48" si="14">1.74+LOG(J31,10)-1.92*LOG(K31,10)</f>
        <v>0.22637052459551255</v>
      </c>
      <c r="M31" s="14"/>
      <c r="N31" s="14">
        <f t="shared" ref="N31:N48" si="15">F31/G31</f>
        <v>2.2156313006294277</v>
      </c>
      <c r="O31" s="14"/>
      <c r="P31" s="32"/>
      <c r="Q31" s="33"/>
      <c r="R31" s="33"/>
      <c r="T31" s="511"/>
      <c r="X31" s="502" t="s">
        <v>885</v>
      </c>
      <c r="Y31" s="507" t="s">
        <v>884</v>
      </c>
      <c r="Z31" s="586" t="s">
        <v>89</v>
      </c>
      <c r="AA31" s="3" t="s">
        <v>46</v>
      </c>
    </row>
    <row r="32" spans="1:28">
      <c r="A32" s="421" t="s">
        <v>70</v>
      </c>
      <c r="B32" s="3" t="s">
        <v>88</v>
      </c>
      <c r="C32" s="7">
        <v>3.35</v>
      </c>
      <c r="D32" s="3">
        <v>0.12</v>
      </c>
      <c r="E32" s="3" t="s">
        <v>87</v>
      </c>
      <c r="F32" s="29">
        <v>52.744903077054737</v>
      </c>
      <c r="G32" s="28">
        <v>20.828581146140177</v>
      </c>
      <c r="H32" s="28">
        <v>17.165941101109919</v>
      </c>
      <c r="I32" s="28">
        <v>162.08038631482799</v>
      </c>
      <c r="J32" s="14">
        <f t="shared" si="12"/>
        <v>3.0726484942701071</v>
      </c>
      <c r="K32" s="14">
        <f t="shared" si="13"/>
        <v>9.4419749759218359</v>
      </c>
      <c r="L32" s="14">
        <f t="shared" si="14"/>
        <v>0.35539221798813214</v>
      </c>
      <c r="M32" s="14"/>
      <c r="N32" s="14">
        <f t="shared" si="15"/>
        <v>2.532332985476982</v>
      </c>
      <c r="O32" s="14"/>
      <c r="P32" s="440">
        <v>0.70411599999999996</v>
      </c>
      <c r="Q32" s="441">
        <v>0.70411599999999996</v>
      </c>
      <c r="R32" s="142"/>
      <c r="S32" s="34">
        <v>0.512459</v>
      </c>
      <c r="T32" s="29">
        <v>-3.4828234221417897</v>
      </c>
      <c r="U32" s="28"/>
      <c r="X32" s="502" t="s">
        <v>887</v>
      </c>
      <c r="Y32" s="508" t="s">
        <v>886</v>
      </c>
      <c r="Z32" s="586"/>
      <c r="AA32" s="3" t="s">
        <v>46</v>
      </c>
    </row>
    <row r="33" spans="1:27">
      <c r="A33" s="421" t="s">
        <v>71</v>
      </c>
      <c r="B33" s="3" t="s">
        <v>88</v>
      </c>
      <c r="C33" s="7">
        <v>2.76</v>
      </c>
      <c r="D33" s="3">
        <v>0.08</v>
      </c>
      <c r="E33" s="3" t="s">
        <v>87</v>
      </c>
      <c r="F33" s="29">
        <v>41.826765906877483</v>
      </c>
      <c r="G33" s="28">
        <v>24.189598723378747</v>
      </c>
      <c r="H33" s="28">
        <v>14.590613618177557</v>
      </c>
      <c r="I33" s="28">
        <v>208.30645054595954</v>
      </c>
      <c r="J33" s="14">
        <f t="shared" si="12"/>
        <v>2.8666899831250459</v>
      </c>
      <c r="K33" s="14">
        <f t="shared" si="13"/>
        <v>14.276743665286512</v>
      </c>
      <c r="L33" s="14">
        <f t="shared" si="14"/>
        <v>-1.9507262053830576E-2</v>
      </c>
      <c r="M33" s="14"/>
      <c r="N33" s="14">
        <f t="shared" si="15"/>
        <v>1.7291219414257077</v>
      </c>
      <c r="O33" s="14"/>
      <c r="P33" s="440">
        <v>0.70468249872957667</v>
      </c>
      <c r="Q33" s="441">
        <v>0.70467847529120531</v>
      </c>
      <c r="R33" s="142"/>
      <c r="S33" s="34">
        <v>0.51257001579261019</v>
      </c>
      <c r="T33" s="29">
        <v>-1.3026153672124341</v>
      </c>
      <c r="U33" s="28"/>
      <c r="X33" s="502" t="s">
        <v>889</v>
      </c>
      <c r="Y33" s="508" t="s">
        <v>888</v>
      </c>
      <c r="Z33" s="586"/>
      <c r="AA33" s="3" t="s">
        <v>46</v>
      </c>
    </row>
    <row r="34" spans="1:27">
      <c r="A34" s="421" t="s">
        <v>72</v>
      </c>
      <c r="B34" s="3" t="s">
        <v>88</v>
      </c>
      <c r="C34" s="7">
        <v>4.62</v>
      </c>
      <c r="D34" s="3">
        <v>0.1</v>
      </c>
      <c r="E34" s="3" t="s">
        <v>87</v>
      </c>
      <c r="F34" s="29">
        <v>47.371529290756548</v>
      </c>
      <c r="G34" s="28">
        <v>24.912122588127122</v>
      </c>
      <c r="H34" s="28">
        <v>12.931537041420325</v>
      </c>
      <c r="I34" s="28">
        <v>217.45370453735487</v>
      </c>
      <c r="J34" s="14">
        <f t="shared" si="12"/>
        <v>3.6632558944094038</v>
      </c>
      <c r="K34" s="14">
        <f t="shared" si="13"/>
        <v>16.815766280592968</v>
      </c>
      <c r="L34" s="14">
        <f t="shared" si="14"/>
        <v>-4.9508734993203518E-2</v>
      </c>
      <c r="M34" s="14"/>
      <c r="N34" s="14">
        <f t="shared" si="15"/>
        <v>1.9015452867646598</v>
      </c>
      <c r="O34" s="14"/>
      <c r="P34" s="440">
        <v>0.70417593832666792</v>
      </c>
      <c r="Q34" s="441">
        <v>0.70416724316185331</v>
      </c>
      <c r="R34" s="142"/>
      <c r="S34" s="34">
        <v>0.51250062709723565</v>
      </c>
      <c r="T34" s="29">
        <v>-2.6396616030888165</v>
      </c>
      <c r="U34" s="28"/>
      <c r="X34" s="502" t="s">
        <v>891</v>
      </c>
      <c r="Y34" s="508" t="s">
        <v>890</v>
      </c>
      <c r="Z34" s="586"/>
      <c r="AA34" s="3" t="s">
        <v>46</v>
      </c>
    </row>
    <row r="35" spans="1:27">
      <c r="A35" s="421" t="s">
        <v>73</v>
      </c>
      <c r="B35" s="3" t="s">
        <v>88</v>
      </c>
      <c r="C35" s="7">
        <v>4.5999999999999996</v>
      </c>
      <c r="D35" s="3">
        <v>0.2</v>
      </c>
      <c r="E35" s="3" t="s">
        <v>87</v>
      </c>
      <c r="F35" s="29">
        <v>53.887993564258238</v>
      </c>
      <c r="G35" s="28">
        <v>24.643298787811659</v>
      </c>
      <c r="H35" s="28">
        <v>16.219134534200673</v>
      </c>
      <c r="I35" s="28">
        <v>206.29517872111524</v>
      </c>
      <c r="J35" s="14">
        <f t="shared" si="12"/>
        <v>3.3224950104844786</v>
      </c>
      <c r="K35" s="14">
        <f t="shared" si="13"/>
        <v>12.719247028015484</v>
      </c>
      <c r="L35" s="14">
        <f t="shared" si="14"/>
        <v>0.14089844539832308</v>
      </c>
      <c r="M35" s="14"/>
      <c r="N35" s="14">
        <f t="shared" si="15"/>
        <v>2.1867199691183683</v>
      </c>
      <c r="O35" s="14"/>
      <c r="P35" s="32"/>
      <c r="Q35" s="33"/>
      <c r="R35" s="33"/>
      <c r="S35" s="33"/>
      <c r="T35" s="41"/>
      <c r="U35" s="33"/>
      <c r="X35" s="502" t="s">
        <v>893</v>
      </c>
      <c r="Y35" s="508" t="s">
        <v>892</v>
      </c>
      <c r="Z35" s="586"/>
      <c r="AA35" s="3" t="s">
        <v>46</v>
      </c>
    </row>
    <row r="36" spans="1:27">
      <c r="A36" s="421" t="s">
        <v>74</v>
      </c>
      <c r="B36" s="3" t="s">
        <v>88</v>
      </c>
      <c r="C36" s="7">
        <v>5.3</v>
      </c>
      <c r="D36" s="3">
        <v>0.15</v>
      </c>
      <c r="E36" s="3" t="s">
        <v>87</v>
      </c>
      <c r="F36" s="29">
        <v>46.297655600923953</v>
      </c>
      <c r="G36" s="28">
        <v>22.414985012091694</v>
      </c>
      <c r="H36" s="28">
        <v>15.88726452817264</v>
      </c>
      <c r="I36" s="28">
        <v>179.99895701624624</v>
      </c>
      <c r="J36" s="14">
        <f t="shared" si="12"/>
        <v>2.9141363838202001</v>
      </c>
      <c r="K36" s="14">
        <f t="shared" si="13"/>
        <v>11.329763956347355</v>
      </c>
      <c r="L36" s="14">
        <f t="shared" si="14"/>
        <v>0.18040581839348091</v>
      </c>
      <c r="M36" s="14"/>
      <c r="N36" s="14">
        <f t="shared" si="15"/>
        <v>2.065477874553511</v>
      </c>
      <c r="O36" s="14"/>
      <c r="P36" s="34"/>
      <c r="Q36" s="33"/>
      <c r="R36" s="33"/>
      <c r="S36" s="33"/>
      <c r="T36" s="41"/>
      <c r="U36" s="33"/>
      <c r="X36" s="502" t="s">
        <v>895</v>
      </c>
      <c r="Y36" s="508" t="s">
        <v>894</v>
      </c>
      <c r="Z36" s="586"/>
      <c r="AA36" s="3" t="s">
        <v>46</v>
      </c>
    </row>
    <row r="37" spans="1:27">
      <c r="A37" s="421" t="s">
        <v>75</v>
      </c>
      <c r="B37" s="3" t="s">
        <v>88</v>
      </c>
      <c r="C37" s="7">
        <v>5</v>
      </c>
      <c r="D37" s="3">
        <v>0.2</v>
      </c>
      <c r="E37" s="3" t="s">
        <v>87</v>
      </c>
      <c r="F37" s="29">
        <v>55.6</v>
      </c>
      <c r="G37" s="28">
        <v>32.9</v>
      </c>
      <c r="H37" s="28">
        <v>18.3</v>
      </c>
      <c r="I37" s="28">
        <v>207</v>
      </c>
      <c r="J37" s="14">
        <f t="shared" si="12"/>
        <v>3.0382513661202184</v>
      </c>
      <c r="K37" s="14">
        <f t="shared" si="13"/>
        <v>11.311475409836065</v>
      </c>
      <c r="L37" s="14">
        <f t="shared" si="14"/>
        <v>0.19986673085677076</v>
      </c>
      <c r="M37" s="14"/>
      <c r="N37" s="14">
        <f t="shared" si="15"/>
        <v>1.689969604863222</v>
      </c>
      <c r="O37" s="14"/>
      <c r="P37" s="34">
        <v>0.70430700000000002</v>
      </c>
      <c r="Q37" s="142">
        <v>0.70430017787555921</v>
      </c>
      <c r="R37" s="142"/>
      <c r="S37" s="34">
        <v>0.5124439999999999</v>
      </c>
      <c r="T37" s="29">
        <v>-3.7564677279167125</v>
      </c>
      <c r="U37" s="28"/>
      <c r="X37" s="502" t="s">
        <v>897</v>
      </c>
      <c r="Y37" s="508" t="s">
        <v>896</v>
      </c>
      <c r="Z37" s="586"/>
      <c r="AA37" s="3" t="s">
        <v>49</v>
      </c>
    </row>
    <row r="38" spans="1:27">
      <c r="A38" s="421" t="s">
        <v>76</v>
      </c>
      <c r="B38" s="3" t="s">
        <v>88</v>
      </c>
      <c r="C38" s="7">
        <v>5.3</v>
      </c>
      <c r="D38" s="3">
        <v>0.2</v>
      </c>
      <c r="E38" s="3" t="s">
        <v>87</v>
      </c>
      <c r="F38" s="29">
        <v>54.1</v>
      </c>
      <c r="G38" s="28">
        <v>29.8</v>
      </c>
      <c r="H38" s="28">
        <v>18.7</v>
      </c>
      <c r="I38" s="28">
        <v>190</v>
      </c>
      <c r="J38" s="14">
        <f t="shared" si="12"/>
        <v>2.893048128342246</v>
      </c>
      <c r="K38" s="14">
        <f t="shared" si="13"/>
        <v>10.160427807486631</v>
      </c>
      <c r="L38" s="14">
        <f t="shared" si="14"/>
        <v>0.2680846292907173</v>
      </c>
      <c r="M38" s="14"/>
      <c r="N38" s="14">
        <f t="shared" si="15"/>
        <v>1.8154362416107384</v>
      </c>
      <c r="O38" s="14"/>
      <c r="P38" s="34"/>
      <c r="Q38" s="33"/>
      <c r="R38" s="33"/>
      <c r="S38" s="33"/>
      <c r="T38" s="41"/>
      <c r="U38" s="33"/>
      <c r="X38" s="502" t="s">
        <v>899</v>
      </c>
      <c r="Y38" s="508" t="s">
        <v>898</v>
      </c>
      <c r="Z38" s="586"/>
      <c r="AA38" s="3" t="s">
        <v>49</v>
      </c>
    </row>
    <row r="39" spans="1:27">
      <c r="A39" s="421" t="s">
        <v>77</v>
      </c>
      <c r="B39" s="3" t="s">
        <v>88</v>
      </c>
      <c r="C39" s="7">
        <v>5.7</v>
      </c>
      <c r="D39" s="3">
        <v>0.3</v>
      </c>
      <c r="E39" s="3" t="s">
        <v>87</v>
      </c>
      <c r="F39" s="29">
        <v>44.223941608180361</v>
      </c>
      <c r="G39" s="28">
        <v>21.406015989977114</v>
      </c>
      <c r="H39" s="28">
        <v>14.804672140297598</v>
      </c>
      <c r="I39" s="28">
        <v>175.39635014387224</v>
      </c>
      <c r="J39" s="14">
        <f t="shared" si="12"/>
        <v>2.9871611602802699</v>
      </c>
      <c r="K39" s="14">
        <f t="shared" si="13"/>
        <v>11.847364702285565</v>
      </c>
      <c r="L39" s="14">
        <f t="shared" si="14"/>
        <v>0.15390487901427985</v>
      </c>
      <c r="M39" s="14"/>
      <c r="N39" s="14">
        <f t="shared" si="15"/>
        <v>2.065958543097755</v>
      </c>
      <c r="O39" s="14"/>
      <c r="P39" s="32"/>
      <c r="Q39" s="33"/>
      <c r="R39" s="33"/>
      <c r="S39" s="33"/>
      <c r="T39" s="41"/>
      <c r="U39" s="33"/>
      <c r="X39" s="502" t="s">
        <v>901</v>
      </c>
      <c r="Y39" s="508" t="s">
        <v>900</v>
      </c>
      <c r="Z39" s="586"/>
      <c r="AA39" s="3" t="s">
        <v>46</v>
      </c>
    </row>
    <row r="40" spans="1:27">
      <c r="A40" s="421" t="s">
        <v>78</v>
      </c>
      <c r="B40" s="3" t="s">
        <v>88</v>
      </c>
      <c r="C40" s="7">
        <v>5.62</v>
      </c>
      <c r="D40" s="3">
        <v>0.15</v>
      </c>
      <c r="E40" s="3" t="s">
        <v>87</v>
      </c>
      <c r="F40" s="29">
        <v>40.409388289989252</v>
      </c>
      <c r="G40" s="28">
        <v>20.085693166741198</v>
      </c>
      <c r="H40" s="28">
        <v>13.79125596545893</v>
      </c>
      <c r="I40" s="28">
        <v>161.96183393101961</v>
      </c>
      <c r="J40" s="14">
        <f t="shared" si="12"/>
        <v>2.9300731123544592</v>
      </c>
      <c r="K40" s="14">
        <f t="shared" si="13"/>
        <v>11.743805954777667</v>
      </c>
      <c r="L40" s="14">
        <f t="shared" si="14"/>
        <v>0.1528454331187219</v>
      </c>
      <c r="M40" s="14"/>
      <c r="N40" s="14">
        <f t="shared" si="15"/>
        <v>2.0118493275054581</v>
      </c>
      <c r="O40" s="14"/>
      <c r="P40" s="32"/>
      <c r="Q40" s="33"/>
      <c r="R40" s="33"/>
      <c r="S40" s="33"/>
      <c r="T40" s="41"/>
      <c r="U40" s="33"/>
      <c r="X40" s="502" t="s">
        <v>903</v>
      </c>
      <c r="Y40" s="508" t="s">
        <v>902</v>
      </c>
      <c r="Z40" s="586"/>
      <c r="AA40" s="3" t="s">
        <v>46</v>
      </c>
    </row>
    <row r="41" spans="1:27">
      <c r="A41" s="421" t="s">
        <v>79</v>
      </c>
      <c r="B41" s="3" t="s">
        <v>88</v>
      </c>
      <c r="C41" s="7">
        <v>6.33</v>
      </c>
      <c r="D41" s="3">
        <v>0.15</v>
      </c>
      <c r="E41" s="3" t="s">
        <v>87</v>
      </c>
      <c r="F41" s="29">
        <v>63.76115352873434</v>
      </c>
      <c r="G41" s="28">
        <v>33.324970227510001</v>
      </c>
      <c r="H41" s="28">
        <v>19.078586932807571</v>
      </c>
      <c r="I41" s="28">
        <v>183.78972952443172</v>
      </c>
      <c r="J41" s="14">
        <f t="shared" si="12"/>
        <v>3.3420270459910504</v>
      </c>
      <c r="K41" s="14">
        <f t="shared" si="13"/>
        <v>9.6332988481650386</v>
      </c>
      <c r="L41" s="14">
        <f t="shared" si="14"/>
        <v>0.37516189613616158</v>
      </c>
      <c r="M41" s="14"/>
      <c r="N41" s="14">
        <f t="shared" si="15"/>
        <v>1.9133146434471247</v>
      </c>
      <c r="O41" s="14"/>
      <c r="P41" s="34">
        <v>0.70422600000000002</v>
      </c>
      <c r="Q41" s="142">
        <v>0.70422600000000002</v>
      </c>
      <c r="R41" s="142"/>
      <c r="S41" s="34">
        <v>0.51235900000000001</v>
      </c>
      <c r="T41" s="29">
        <v>-5.4122195788908201</v>
      </c>
      <c r="U41" s="28"/>
      <c r="X41" s="502" t="s">
        <v>905</v>
      </c>
      <c r="Y41" s="508" t="s">
        <v>904</v>
      </c>
      <c r="Z41" s="586"/>
      <c r="AA41" s="3" t="s">
        <v>49</v>
      </c>
    </row>
    <row r="42" spans="1:27">
      <c r="A42" s="421" t="s">
        <v>80</v>
      </c>
      <c r="B42" s="3" t="s">
        <v>88</v>
      </c>
      <c r="C42" s="7">
        <v>7.1</v>
      </c>
      <c r="D42" s="3">
        <v>0.2</v>
      </c>
      <c r="E42" s="3" t="s">
        <v>87</v>
      </c>
      <c r="F42" s="29">
        <v>51.453124750937342</v>
      </c>
      <c r="G42" s="28">
        <v>24.983939273093821</v>
      </c>
      <c r="H42" s="28">
        <v>15.172165227952476</v>
      </c>
      <c r="I42" s="28">
        <v>180.35960269783135</v>
      </c>
      <c r="J42" s="14">
        <f t="shared" si="12"/>
        <v>3.3912842351691865</v>
      </c>
      <c r="K42" s="14">
        <f t="shared" si="13"/>
        <v>11.887532200449899</v>
      </c>
      <c r="L42" s="14">
        <f t="shared" si="14"/>
        <v>0.20618811483049404</v>
      </c>
      <c r="M42" s="14"/>
      <c r="N42" s="14">
        <f t="shared" si="15"/>
        <v>2.0594480393389851</v>
      </c>
      <c r="O42" s="14"/>
      <c r="P42" s="34"/>
      <c r="Q42" s="33"/>
      <c r="R42" s="33"/>
      <c r="S42" s="33"/>
      <c r="T42" s="41"/>
      <c r="U42" s="33"/>
      <c r="X42" s="502" t="s">
        <v>907</v>
      </c>
      <c r="Y42" s="508" t="s">
        <v>906</v>
      </c>
      <c r="Z42" s="586"/>
      <c r="AA42" s="3" t="s">
        <v>46</v>
      </c>
    </row>
    <row r="43" spans="1:27">
      <c r="A43" s="421" t="s">
        <v>81</v>
      </c>
      <c r="B43" s="3" t="s">
        <v>88</v>
      </c>
      <c r="C43" s="7">
        <v>5.64</v>
      </c>
      <c r="D43" s="3">
        <v>0.14000000000000001</v>
      </c>
      <c r="E43" s="3" t="s">
        <v>87</v>
      </c>
      <c r="F43" s="29">
        <v>51.843224451467911</v>
      </c>
      <c r="G43" s="28">
        <v>26.878893132550214</v>
      </c>
      <c r="H43" s="28">
        <v>13.950156485621735</v>
      </c>
      <c r="I43" s="28">
        <v>215.72380051346403</v>
      </c>
      <c r="J43" s="14">
        <f t="shared" si="12"/>
        <v>3.7163184875310988</v>
      </c>
      <c r="K43" s="14">
        <f t="shared" si="13"/>
        <v>15.463898253457447</v>
      </c>
      <c r="L43" s="14">
        <f t="shared" si="14"/>
        <v>2.6620477447844682E-2</v>
      </c>
      <c r="M43" s="14"/>
      <c r="N43" s="14">
        <f t="shared" si="15"/>
        <v>1.9287708089692879</v>
      </c>
      <c r="O43" s="14"/>
      <c r="P43" s="34">
        <v>0.70438036039595953</v>
      </c>
      <c r="Q43" s="142">
        <v>0.7043721287617446</v>
      </c>
      <c r="R43" s="142"/>
      <c r="S43" s="34">
        <v>0.51246824752504627</v>
      </c>
      <c r="T43" s="29">
        <v>-3.2624286097560073</v>
      </c>
      <c r="U43" s="28"/>
      <c r="X43" s="502" t="s">
        <v>909</v>
      </c>
      <c r="Y43" s="508" t="s">
        <v>908</v>
      </c>
      <c r="Z43" s="586"/>
      <c r="AA43" s="3" t="s">
        <v>46</v>
      </c>
    </row>
    <row r="44" spans="1:27">
      <c r="A44" s="421" t="s">
        <v>82</v>
      </c>
      <c r="B44" s="3" t="s">
        <v>88</v>
      </c>
      <c r="C44" s="7">
        <v>6</v>
      </c>
      <c r="D44" s="3">
        <v>0.2</v>
      </c>
      <c r="E44" s="3" t="s">
        <v>87</v>
      </c>
      <c r="F44" s="29">
        <v>74.099999999999994</v>
      </c>
      <c r="G44" s="28">
        <v>32.700000000000003</v>
      </c>
      <c r="H44" s="28">
        <v>19</v>
      </c>
      <c r="I44" s="28">
        <v>218</v>
      </c>
      <c r="J44" s="14">
        <f t="shared" si="12"/>
        <v>3.9</v>
      </c>
      <c r="K44" s="14">
        <f t="shared" si="13"/>
        <v>11.473684210526315</v>
      </c>
      <c r="L44" s="14">
        <f t="shared" si="14"/>
        <v>0.29643505313508944</v>
      </c>
      <c r="M44" s="14"/>
      <c r="N44" s="14">
        <f t="shared" si="15"/>
        <v>2.2660550458715591</v>
      </c>
      <c r="O44" s="14"/>
      <c r="P44" s="34"/>
      <c r="Q44" s="33"/>
      <c r="R44" s="33"/>
      <c r="S44" s="33"/>
      <c r="T44" s="41"/>
      <c r="U44" s="33"/>
      <c r="X44" s="502" t="s">
        <v>911</v>
      </c>
      <c r="Y44" s="508" t="s">
        <v>910</v>
      </c>
      <c r="Z44" s="586"/>
      <c r="AA44" s="3" t="s">
        <v>49</v>
      </c>
    </row>
    <row r="45" spans="1:27">
      <c r="A45" s="421" t="s">
        <v>83</v>
      </c>
      <c r="B45" s="3" t="s">
        <v>88</v>
      </c>
      <c r="C45" s="7">
        <v>11.2</v>
      </c>
      <c r="D45" s="3">
        <v>0.3</v>
      </c>
      <c r="E45" s="3" t="s">
        <v>87</v>
      </c>
      <c r="F45" s="29">
        <v>65.2</v>
      </c>
      <c r="G45" s="28">
        <v>31.7</v>
      </c>
      <c r="H45" s="28">
        <v>17.7</v>
      </c>
      <c r="I45" s="28">
        <v>236</v>
      </c>
      <c r="J45" s="14">
        <f t="shared" si="12"/>
        <v>3.6836158192090398</v>
      </c>
      <c r="K45" s="14">
        <f t="shared" si="13"/>
        <v>13.333333333333334</v>
      </c>
      <c r="L45" s="14">
        <f t="shared" si="14"/>
        <v>0.14639195508217773</v>
      </c>
      <c r="M45" s="14"/>
      <c r="N45" s="14">
        <f t="shared" si="15"/>
        <v>2.0567823343848581</v>
      </c>
      <c r="O45" s="14"/>
      <c r="P45" s="33"/>
      <c r="Q45" s="33"/>
      <c r="R45" s="33"/>
      <c r="S45" s="33"/>
      <c r="T45" s="41"/>
      <c r="U45" s="33"/>
      <c r="X45" s="502" t="s">
        <v>913</v>
      </c>
      <c r="Y45" s="508" t="s">
        <v>912</v>
      </c>
      <c r="Z45" s="586"/>
      <c r="AA45" s="3" t="s">
        <v>46</v>
      </c>
    </row>
    <row r="46" spans="1:27">
      <c r="A46" s="421" t="s">
        <v>84</v>
      </c>
      <c r="B46" s="3" t="s">
        <v>88</v>
      </c>
      <c r="C46" s="7">
        <v>11.1</v>
      </c>
      <c r="D46" s="3">
        <v>0.3</v>
      </c>
      <c r="E46" s="3" t="s">
        <v>87</v>
      </c>
      <c r="F46" s="29">
        <v>60.3</v>
      </c>
      <c r="G46" s="28">
        <v>32</v>
      </c>
      <c r="H46" s="28">
        <v>16.8</v>
      </c>
      <c r="I46" s="28">
        <v>245</v>
      </c>
      <c r="J46" s="14">
        <f t="shared" si="12"/>
        <v>3.589285714285714</v>
      </c>
      <c r="K46" s="14">
        <f t="shared" si="13"/>
        <v>14.583333333333332</v>
      </c>
      <c r="L46" s="14">
        <f t="shared" si="14"/>
        <v>6.0402969348042568E-2</v>
      </c>
      <c r="M46" s="14"/>
      <c r="N46" s="14">
        <f t="shared" si="15"/>
        <v>1.8843749999999999</v>
      </c>
      <c r="O46" s="14"/>
      <c r="P46" s="34">
        <v>0.70432899999999998</v>
      </c>
      <c r="Q46" s="142">
        <v>0.70430377295736724</v>
      </c>
      <c r="R46" s="142"/>
      <c r="S46" s="34">
        <v>0.51227599999999995</v>
      </c>
      <c r="T46" s="29">
        <v>-6.9993333369788857</v>
      </c>
      <c r="U46" s="28"/>
      <c r="X46" s="502" t="s">
        <v>915</v>
      </c>
      <c r="Y46" s="508" t="s">
        <v>914</v>
      </c>
      <c r="Z46" s="586"/>
      <c r="AA46" s="3" t="s">
        <v>46</v>
      </c>
    </row>
    <row r="47" spans="1:27">
      <c r="A47" s="421" t="s">
        <v>85</v>
      </c>
      <c r="B47" s="3" t="s">
        <v>88</v>
      </c>
      <c r="C47" s="7">
        <v>10.8</v>
      </c>
      <c r="D47" s="3">
        <v>0.3</v>
      </c>
      <c r="E47" s="3" t="s">
        <v>87</v>
      </c>
      <c r="F47" s="29">
        <v>74.400000000000006</v>
      </c>
      <c r="G47" s="28">
        <v>35.1</v>
      </c>
      <c r="H47" s="28">
        <v>17.899999999999999</v>
      </c>
      <c r="I47" s="28">
        <v>238</v>
      </c>
      <c r="J47" s="14">
        <f t="shared" si="12"/>
        <v>4.1564245810055871</v>
      </c>
      <c r="K47" s="14">
        <f t="shared" si="13"/>
        <v>13.296089385474861</v>
      </c>
      <c r="L47" s="14">
        <f t="shared" si="14"/>
        <v>0.20116996649887753</v>
      </c>
      <c r="M47" s="14"/>
      <c r="N47" s="14">
        <f t="shared" si="15"/>
        <v>2.1196581196581197</v>
      </c>
      <c r="O47" s="14"/>
      <c r="P47" s="34"/>
      <c r="Q47" s="33"/>
      <c r="R47" s="33"/>
      <c r="S47" s="33"/>
      <c r="T47" s="512"/>
      <c r="X47" s="502" t="s">
        <v>917</v>
      </c>
      <c r="Y47" s="508" t="s">
        <v>916</v>
      </c>
      <c r="Z47" s="586"/>
      <c r="AA47" s="3" t="s">
        <v>46</v>
      </c>
    </row>
    <row r="48" spans="1:27">
      <c r="A48" s="421" t="s">
        <v>86</v>
      </c>
      <c r="B48" s="3" t="s">
        <v>88</v>
      </c>
      <c r="C48" s="7">
        <v>13</v>
      </c>
      <c r="D48" s="3">
        <v>0.4</v>
      </c>
      <c r="E48" s="3" t="s">
        <v>87</v>
      </c>
      <c r="F48" s="29">
        <v>65</v>
      </c>
      <c r="G48" s="28">
        <v>29.5</v>
      </c>
      <c r="H48" s="28">
        <v>17.100000000000001</v>
      </c>
      <c r="I48" s="28">
        <v>222</v>
      </c>
      <c r="J48" s="14">
        <f t="shared" si="12"/>
        <v>3.8011695906432745</v>
      </c>
      <c r="K48" s="14">
        <f t="shared" si="13"/>
        <v>12.982456140350877</v>
      </c>
      <c r="L48" s="14">
        <f t="shared" si="14"/>
        <v>0.18227206725841105</v>
      </c>
      <c r="M48" s="14"/>
      <c r="N48" s="14">
        <f t="shared" si="15"/>
        <v>2.2033898305084745</v>
      </c>
      <c r="O48" s="14"/>
      <c r="P48" s="33"/>
      <c r="Q48" s="33"/>
      <c r="R48" s="33"/>
      <c r="S48" s="33"/>
      <c r="T48" s="512"/>
      <c r="X48" s="502" t="s">
        <v>919</v>
      </c>
      <c r="Y48" s="508" t="s">
        <v>918</v>
      </c>
      <c r="Z48" s="586"/>
      <c r="AA48" s="3" t="s">
        <v>46</v>
      </c>
    </row>
    <row r="49" spans="1:27">
      <c r="A49" s="257" t="s">
        <v>94</v>
      </c>
      <c r="B49" s="3" t="s">
        <v>100</v>
      </c>
      <c r="C49" s="7">
        <v>0.94</v>
      </c>
      <c r="D49" s="3">
        <v>0.04</v>
      </c>
      <c r="E49" s="3" t="s">
        <v>87</v>
      </c>
      <c r="F49" s="29">
        <v>39.190331804628144</v>
      </c>
      <c r="G49" s="40">
        <v>19.728043062564105</v>
      </c>
      <c r="H49" s="28">
        <v>14.942314261903167</v>
      </c>
      <c r="I49" s="40">
        <v>175.7301102030504</v>
      </c>
      <c r="J49" s="14">
        <f t="shared" ref="J49:J56" si="16">F49/H49</f>
        <v>2.6227752353293474</v>
      </c>
      <c r="K49" s="14">
        <f t="shared" ref="K49:K56" si="17">I49/H49</f>
        <v>11.760568485103462</v>
      </c>
      <c r="L49" s="14">
        <f t="shared" ref="L49:L54" si="18">1.74+LOG(J49,10)-1.92*LOG(K49,10)</f>
        <v>0.10353870900566164</v>
      </c>
      <c r="M49" s="14"/>
      <c r="N49" s="14">
        <f t="shared" ref="N49:N54" si="19">F49/G49</f>
        <v>1.9865291088600492</v>
      </c>
      <c r="O49" s="14"/>
      <c r="P49" s="34">
        <v>0.70419195858581562</v>
      </c>
      <c r="Q49" s="255">
        <v>0.70419052613625621</v>
      </c>
      <c r="R49" s="255"/>
      <c r="S49" s="34">
        <v>0.51259192245032859</v>
      </c>
      <c r="T49" s="29">
        <v>-0.89114009536706007</v>
      </c>
      <c r="U49" s="148"/>
      <c r="X49" s="508" t="s">
        <v>921</v>
      </c>
      <c r="Y49" s="508" t="s">
        <v>920</v>
      </c>
      <c r="Z49" s="586"/>
      <c r="AA49" s="3" t="s">
        <v>46</v>
      </c>
    </row>
    <row r="50" spans="1:27">
      <c r="A50" s="257" t="s">
        <v>95</v>
      </c>
      <c r="B50" s="3" t="s">
        <v>100</v>
      </c>
      <c r="C50" s="7">
        <v>0.92</v>
      </c>
      <c r="D50" s="3">
        <v>3.5000000000000003E-2</v>
      </c>
      <c r="E50" s="3" t="s">
        <v>87</v>
      </c>
      <c r="F50" s="29">
        <v>40.049445450308781</v>
      </c>
      <c r="G50" s="40">
        <v>20.715765748371389</v>
      </c>
      <c r="H50" s="28">
        <v>14.065035307700557</v>
      </c>
      <c r="I50" s="40">
        <v>168.0063288224168</v>
      </c>
      <c r="J50" s="14">
        <f t="shared" si="16"/>
        <v>2.8474472032346663</v>
      </c>
      <c r="K50" s="14">
        <f t="shared" si="17"/>
        <v>11.944963176198636</v>
      </c>
      <c r="L50" s="14">
        <f t="shared" si="18"/>
        <v>0.12626083494970741</v>
      </c>
      <c r="M50" s="14"/>
      <c r="N50" s="14">
        <f t="shared" si="19"/>
        <v>1.9332833715527675</v>
      </c>
      <c r="O50" s="14"/>
      <c r="P50" s="34"/>
      <c r="Q50" s="420"/>
      <c r="R50" s="420"/>
      <c r="S50" s="33"/>
      <c r="T50" s="41"/>
      <c r="U50" s="33"/>
      <c r="X50" s="508" t="s">
        <v>923</v>
      </c>
      <c r="Y50" s="508" t="s">
        <v>922</v>
      </c>
      <c r="Z50" s="586"/>
      <c r="AA50" s="3" t="s">
        <v>46</v>
      </c>
    </row>
    <row r="51" spans="1:27">
      <c r="A51" s="257" t="s">
        <v>96</v>
      </c>
      <c r="B51" s="3" t="s">
        <v>100</v>
      </c>
      <c r="C51" s="7">
        <v>0.97</v>
      </c>
      <c r="D51" s="3">
        <v>0.05</v>
      </c>
      <c r="E51" s="3" t="s">
        <v>87</v>
      </c>
      <c r="F51" s="29">
        <v>40.793426639714419</v>
      </c>
      <c r="G51" s="40">
        <v>22.208552302668803</v>
      </c>
      <c r="H51" s="28">
        <v>15.99342535502398</v>
      </c>
      <c r="I51" s="40">
        <v>184.57281900513451</v>
      </c>
      <c r="J51" s="14">
        <f t="shared" si="16"/>
        <v>2.5506372608854591</v>
      </c>
      <c r="K51" s="14">
        <f t="shared" si="17"/>
        <v>11.54054337379047</v>
      </c>
      <c r="L51" s="14">
        <f t="shared" si="18"/>
        <v>0.10717428521934602</v>
      </c>
      <c r="M51" s="14"/>
      <c r="N51" s="14">
        <f t="shared" si="19"/>
        <v>1.8368341206469487</v>
      </c>
      <c r="O51" s="14"/>
      <c r="P51" s="34">
        <v>0.70422399605548081</v>
      </c>
      <c r="Q51" s="255">
        <v>0.70422238725388187</v>
      </c>
      <c r="R51" s="255"/>
      <c r="S51" s="34">
        <v>0.51257582078481279</v>
      </c>
      <c r="T51" s="29">
        <v>-1.2044766524044181</v>
      </c>
      <c r="U51" s="148"/>
      <c r="X51" s="508" t="s">
        <v>925</v>
      </c>
      <c r="Y51" s="508" t="s">
        <v>924</v>
      </c>
      <c r="Z51" s="586"/>
      <c r="AA51" s="3" t="s">
        <v>46</v>
      </c>
    </row>
    <row r="52" spans="1:27">
      <c r="A52" s="257" t="s">
        <v>97</v>
      </c>
      <c r="B52" s="3" t="s">
        <v>100</v>
      </c>
      <c r="C52" s="7">
        <v>3.81</v>
      </c>
      <c r="D52" s="3">
        <v>0.11</v>
      </c>
      <c r="E52" s="3" t="s">
        <v>87</v>
      </c>
      <c r="F52" s="29">
        <v>50.47979893167193</v>
      </c>
      <c r="G52" s="40">
        <v>21.657530708228251</v>
      </c>
      <c r="H52" s="28">
        <v>15.875530242974117</v>
      </c>
      <c r="I52" s="40">
        <v>211.03704960302028</v>
      </c>
      <c r="J52" s="14">
        <f t="shared" si="16"/>
        <v>3.1797236475935851</v>
      </c>
      <c r="K52" s="14">
        <f t="shared" si="17"/>
        <v>13.293228407058526</v>
      </c>
      <c r="L52" s="14">
        <f t="shared" si="18"/>
        <v>8.5018880179287049E-2</v>
      </c>
      <c r="M52" s="14"/>
      <c r="N52" s="14">
        <f t="shared" si="19"/>
        <v>2.33081968631324</v>
      </c>
      <c r="O52" s="14"/>
      <c r="P52" s="34">
        <v>0.70413913359858415</v>
      </c>
      <c r="Q52" s="255">
        <v>0.70413324101859942</v>
      </c>
      <c r="R52" s="255"/>
      <c r="S52" s="34">
        <v>0.51266198958974274</v>
      </c>
      <c r="T52" s="29">
        <v>0.50128683872996405</v>
      </c>
      <c r="U52" s="148"/>
      <c r="X52" s="508" t="s">
        <v>927</v>
      </c>
      <c r="Y52" s="508" t="s">
        <v>926</v>
      </c>
      <c r="Z52" s="586"/>
      <c r="AA52" s="3" t="s">
        <v>46</v>
      </c>
    </row>
    <row r="53" spans="1:27">
      <c r="A53" s="257" t="s">
        <v>98</v>
      </c>
      <c r="B53" s="3" t="s">
        <v>100</v>
      </c>
      <c r="C53" s="7">
        <v>3.41</v>
      </c>
      <c r="D53" s="3">
        <v>0.12</v>
      </c>
      <c r="E53" s="3" t="s">
        <v>87</v>
      </c>
      <c r="F53" s="41"/>
      <c r="G53" s="40"/>
      <c r="H53" s="28"/>
      <c r="I53" s="40"/>
      <c r="J53" s="14"/>
      <c r="K53" s="14"/>
      <c r="L53" s="14"/>
      <c r="M53" s="14"/>
      <c r="N53" s="14"/>
      <c r="O53" s="14"/>
      <c r="P53" s="34">
        <v>0.70426</v>
      </c>
      <c r="Q53" s="255">
        <v>0.70426</v>
      </c>
      <c r="R53" s="255"/>
      <c r="S53" s="34">
        <v>0.51261599999999996</v>
      </c>
      <c r="T53" s="29">
        <v>-0.34358390182287479</v>
      </c>
      <c r="U53" s="148"/>
      <c r="X53" s="508" t="s">
        <v>929</v>
      </c>
      <c r="Y53" s="508" t="s">
        <v>928</v>
      </c>
      <c r="Z53" s="586"/>
      <c r="AA53" s="3" t="s">
        <v>46</v>
      </c>
    </row>
    <row r="54" spans="1:27">
      <c r="A54" s="257" t="s">
        <v>99</v>
      </c>
      <c r="B54" s="3" t="s">
        <v>100</v>
      </c>
      <c r="C54" s="7">
        <v>3.3</v>
      </c>
      <c r="D54" s="3">
        <v>0.1</v>
      </c>
      <c r="E54" s="3" t="s">
        <v>87</v>
      </c>
      <c r="F54" s="29">
        <v>47.5</v>
      </c>
      <c r="G54" s="40">
        <v>26.5</v>
      </c>
      <c r="H54" s="28">
        <v>18</v>
      </c>
      <c r="I54" s="40">
        <v>213</v>
      </c>
      <c r="J54" s="14">
        <f t="shared" si="16"/>
        <v>2.6388888888888888</v>
      </c>
      <c r="K54" s="14">
        <f t="shared" si="17"/>
        <v>11.833333333333334</v>
      </c>
      <c r="L54" s="14">
        <f t="shared" si="18"/>
        <v>0.10105547571753215</v>
      </c>
      <c r="M54" s="14"/>
      <c r="N54" s="14">
        <f t="shared" si="19"/>
        <v>1.7924528301886793</v>
      </c>
      <c r="O54" s="14"/>
      <c r="P54" s="33"/>
      <c r="Q54" s="434"/>
      <c r="R54" s="434"/>
      <c r="S54" s="434"/>
      <c r="T54" s="512"/>
      <c r="X54" s="508" t="s">
        <v>931</v>
      </c>
      <c r="Y54" s="508" t="s">
        <v>930</v>
      </c>
      <c r="Z54" s="586"/>
      <c r="AA54" s="3" t="s">
        <v>46</v>
      </c>
    </row>
    <row r="55" spans="1:27">
      <c r="A55" s="257" t="s">
        <v>101</v>
      </c>
      <c r="B55" s="3" t="s">
        <v>103</v>
      </c>
      <c r="C55" s="7">
        <v>14.6</v>
      </c>
      <c r="D55" s="3">
        <v>0.4</v>
      </c>
      <c r="E55" s="3" t="s">
        <v>87</v>
      </c>
      <c r="F55" s="28">
        <v>73.616748685074967</v>
      </c>
      <c r="G55" s="28">
        <v>35.751772826327368</v>
      </c>
      <c r="H55" s="28">
        <v>17.973710648242456</v>
      </c>
      <c r="I55" s="28">
        <v>271.5395942286118</v>
      </c>
      <c r="J55" s="14">
        <f t="shared" si="16"/>
        <v>4.0958013693334667</v>
      </c>
      <c r="K55" s="14">
        <f t="shared" si="17"/>
        <v>15.10759795474754</v>
      </c>
      <c r="L55" s="14">
        <f t="shared" ref="L55:L56" si="20">1.74+LOG(J55,10)-1.92*LOG(K55,10)</f>
        <v>8.8283682743361958E-2</v>
      </c>
      <c r="M55" s="14"/>
      <c r="N55" s="14">
        <f t="shared" ref="N55:N56" si="21">F55/G55</f>
        <v>2.0591076432121453</v>
      </c>
      <c r="O55" s="14"/>
      <c r="P55" s="34">
        <v>0.70513372938097918</v>
      </c>
      <c r="Q55" s="142">
        <v>0.70510372822057865</v>
      </c>
      <c r="R55" s="142"/>
      <c r="S55" s="34">
        <v>0.51220276943228338</v>
      </c>
      <c r="T55" s="29">
        <v>-8.3371467511317299</v>
      </c>
      <c r="U55" s="28"/>
      <c r="X55" s="508" t="s">
        <v>933</v>
      </c>
      <c r="Y55" s="508" t="s">
        <v>932</v>
      </c>
      <c r="Z55" s="586"/>
      <c r="AA55" s="3" t="s">
        <v>104</v>
      </c>
    </row>
    <row r="56" spans="1:27">
      <c r="A56" s="257" t="s">
        <v>102</v>
      </c>
      <c r="B56" s="3" t="s">
        <v>103</v>
      </c>
      <c r="C56" s="7">
        <v>15.2</v>
      </c>
      <c r="D56" s="3">
        <v>0.4</v>
      </c>
      <c r="E56" s="3" t="s">
        <v>87</v>
      </c>
      <c r="F56" s="28">
        <v>79.084188294255014</v>
      </c>
      <c r="G56" s="28">
        <v>30.38061119324276</v>
      </c>
      <c r="H56" s="28">
        <v>16.185429729138985</v>
      </c>
      <c r="I56" s="28">
        <v>278.64172644202273</v>
      </c>
      <c r="J56" s="14">
        <f t="shared" si="16"/>
        <v>4.8861346048710717</v>
      </c>
      <c r="K56" s="14">
        <f t="shared" si="17"/>
        <v>17.215590262665557</v>
      </c>
      <c r="L56" s="14">
        <f t="shared" si="20"/>
        <v>5.5995344827193261E-2</v>
      </c>
      <c r="M56" s="14"/>
      <c r="N56" s="14">
        <f t="shared" si="21"/>
        <v>2.6031138014710145</v>
      </c>
      <c r="O56" s="14"/>
      <c r="P56" s="34">
        <v>0.70452980422581213</v>
      </c>
      <c r="Q56" s="142">
        <v>0.70448283798098488</v>
      </c>
      <c r="R56" s="142"/>
      <c r="S56" s="34">
        <v>0.51227916477394031</v>
      </c>
      <c r="T56" s="29">
        <v>-6.7816035504075778</v>
      </c>
      <c r="U56" s="28"/>
      <c r="X56" s="508" t="s">
        <v>935</v>
      </c>
      <c r="Y56" s="508" t="s">
        <v>934</v>
      </c>
      <c r="Z56" s="586"/>
      <c r="AA56" s="3" t="s">
        <v>104</v>
      </c>
    </row>
    <row r="57" spans="1:27">
      <c r="A57" s="257" t="s">
        <v>106</v>
      </c>
      <c r="B57" s="3" t="s">
        <v>105</v>
      </c>
      <c r="C57" s="7">
        <v>0.46</v>
      </c>
      <c r="D57" s="3">
        <v>0.06</v>
      </c>
      <c r="E57" s="3" t="s">
        <v>87</v>
      </c>
      <c r="F57" s="28">
        <v>55.151960188918075</v>
      </c>
      <c r="G57" s="421">
        <v>42.104976156988137</v>
      </c>
      <c r="H57" s="28">
        <v>19.160993597247565</v>
      </c>
      <c r="I57" s="28">
        <v>253.70891256117892</v>
      </c>
      <c r="J57" s="46">
        <f t="shared" ref="J57:J78" si="22">F57/H57</f>
        <v>2.8783455257163979</v>
      </c>
      <c r="K57" s="14">
        <f t="shared" ref="K57:K78" si="23">I57/H57</f>
        <v>13.240905868139514</v>
      </c>
      <c r="L57" s="14">
        <f t="shared" ref="L57:L78" si="24">1.74+LOG(J57,10)-1.92*LOG(K57,10)</f>
        <v>4.5060946462842644E-2</v>
      </c>
      <c r="M57" s="14"/>
      <c r="N57" s="14">
        <f t="shared" ref="N57:N78" si="25">F57/G57</f>
        <v>1.3098679829026465</v>
      </c>
      <c r="O57" s="14"/>
      <c r="P57" s="434"/>
      <c r="Q57" s="434"/>
      <c r="R57" s="434"/>
      <c r="S57" s="434"/>
      <c r="T57" s="512"/>
      <c r="X57" s="508" t="s">
        <v>937</v>
      </c>
      <c r="Y57" s="508" t="s">
        <v>936</v>
      </c>
      <c r="Z57" s="586"/>
      <c r="AA57" s="3" t="s">
        <v>55</v>
      </c>
    </row>
    <row r="58" spans="1:27">
      <c r="A58" s="257" t="s">
        <v>107</v>
      </c>
      <c r="B58" s="3" t="s">
        <v>105</v>
      </c>
      <c r="C58" s="7">
        <v>0.47</v>
      </c>
      <c r="D58" s="3">
        <v>0.04</v>
      </c>
      <c r="E58" s="3" t="s">
        <v>87</v>
      </c>
      <c r="F58" s="28">
        <v>36.115346090441314</v>
      </c>
      <c r="G58" s="421">
        <v>23.18716138839374</v>
      </c>
      <c r="H58" s="28">
        <v>15.537082807749561</v>
      </c>
      <c r="I58" s="28">
        <v>169.51210649049514</v>
      </c>
      <c r="J58" s="46">
        <f t="shared" si="22"/>
        <v>2.3244611963082131</v>
      </c>
      <c r="K58" s="14">
        <f t="shared" si="23"/>
        <v>10.910163033046729</v>
      </c>
      <c r="L58" s="14">
        <f t="shared" si="24"/>
        <v>0.1136863190646682</v>
      </c>
      <c r="M58" s="14"/>
      <c r="N58" s="14">
        <f t="shared" si="25"/>
        <v>1.5575578866897755</v>
      </c>
      <c r="O58" s="14"/>
      <c r="P58" s="434"/>
      <c r="Q58" s="434"/>
      <c r="R58" s="434"/>
      <c r="S58" s="434"/>
      <c r="T58" s="236"/>
      <c r="U58" s="114"/>
      <c r="X58" s="508" t="s">
        <v>938</v>
      </c>
      <c r="Y58" s="508" t="s">
        <v>939</v>
      </c>
      <c r="Z58" s="586"/>
      <c r="AA58" s="3" t="s">
        <v>55</v>
      </c>
    </row>
    <row r="59" spans="1:27">
      <c r="A59" s="257" t="s">
        <v>108</v>
      </c>
      <c r="B59" s="3" t="s">
        <v>105</v>
      </c>
      <c r="C59" s="7">
        <v>0.435</v>
      </c>
      <c r="D59" s="3">
        <v>2.5000000000000001E-2</v>
      </c>
      <c r="E59" s="3" t="s">
        <v>87</v>
      </c>
      <c r="F59" s="28">
        <v>53.4</v>
      </c>
      <c r="G59" s="421">
        <v>47.1</v>
      </c>
      <c r="H59" s="28">
        <v>18.899999999999999</v>
      </c>
      <c r="I59" s="28">
        <v>239</v>
      </c>
      <c r="J59" s="46">
        <f t="shared" si="22"/>
        <v>2.8253968253968256</v>
      </c>
      <c r="K59" s="14">
        <f t="shared" si="23"/>
        <v>12.645502645502646</v>
      </c>
      <c r="L59" s="14">
        <f t="shared" si="24"/>
        <v>7.5362147047516981E-2</v>
      </c>
      <c r="M59" s="14"/>
      <c r="N59" s="14">
        <f t="shared" si="25"/>
        <v>1.1337579617834395</v>
      </c>
      <c r="O59" s="14"/>
      <c r="P59" s="34">
        <v>0.70466499999999999</v>
      </c>
      <c r="Q59" s="142">
        <v>0.70466499999999999</v>
      </c>
      <c r="R59" s="142"/>
      <c r="S59" s="34">
        <v>0.51258400000000004</v>
      </c>
      <c r="T59" s="253">
        <v>-1.0424600928782279</v>
      </c>
      <c r="U59" s="39"/>
      <c r="X59" s="508" t="s">
        <v>941</v>
      </c>
      <c r="Y59" s="508" t="s">
        <v>940</v>
      </c>
      <c r="Z59" s="586"/>
      <c r="AA59" s="3" t="s">
        <v>55</v>
      </c>
    </row>
    <row r="60" spans="1:27">
      <c r="A60" s="257" t="s">
        <v>109</v>
      </c>
      <c r="B60" s="3" t="s">
        <v>105</v>
      </c>
      <c r="C60" s="7">
        <v>0.43</v>
      </c>
      <c r="D60" s="3">
        <v>3.5000000000000003E-2</v>
      </c>
      <c r="E60" s="3" t="s">
        <v>87</v>
      </c>
      <c r="F60" s="28">
        <v>60.5</v>
      </c>
      <c r="G60" s="421">
        <v>57.8</v>
      </c>
      <c r="H60" s="28">
        <v>19.899999999999999</v>
      </c>
      <c r="I60" s="28">
        <v>297</v>
      </c>
      <c r="J60" s="46">
        <f t="shared" si="22"/>
        <v>3.0402010050251258</v>
      </c>
      <c r="K60" s="14">
        <f t="shared" si="23"/>
        <v>14.924623115577891</v>
      </c>
      <c r="L60" s="14">
        <f t="shared" si="24"/>
        <v>-3.0992177739648241E-2</v>
      </c>
      <c r="M60" s="14"/>
      <c r="N60" s="14">
        <f t="shared" si="25"/>
        <v>1.0467128027681663</v>
      </c>
      <c r="O60" s="14"/>
      <c r="P60" s="34">
        <v>0.70474999999999999</v>
      </c>
      <c r="Q60" s="142">
        <v>0.70474999999999999</v>
      </c>
      <c r="R60" s="142"/>
      <c r="S60" s="34">
        <v>0.51259500000000002</v>
      </c>
      <c r="T60" s="253">
        <v>-0.82800895143120279</v>
      </c>
      <c r="U60" s="39"/>
      <c r="X60" s="508" t="s">
        <v>943</v>
      </c>
      <c r="Y60" s="508" t="s">
        <v>942</v>
      </c>
      <c r="Z60" s="586"/>
      <c r="AA60" s="3" t="s">
        <v>104</v>
      </c>
    </row>
    <row r="61" spans="1:27">
      <c r="A61" s="257" t="s">
        <v>110</v>
      </c>
      <c r="B61" s="3" t="s">
        <v>105</v>
      </c>
      <c r="C61" s="7">
        <v>0.51</v>
      </c>
      <c r="D61" s="3">
        <v>0.04</v>
      </c>
      <c r="E61" s="3" t="s">
        <v>87</v>
      </c>
      <c r="F61" s="28">
        <v>46.751064939245921</v>
      </c>
      <c r="G61" s="421">
        <v>31.578106810025456</v>
      </c>
      <c r="H61" s="28">
        <v>19.75701654767207</v>
      </c>
      <c r="I61" s="28">
        <v>253.74108381710164</v>
      </c>
      <c r="J61" s="46">
        <f t="shared" si="22"/>
        <v>2.3663018566816207</v>
      </c>
      <c r="K61" s="14">
        <f t="shared" si="23"/>
        <v>12.843087072627849</v>
      </c>
      <c r="L61" s="14">
        <f t="shared" si="24"/>
        <v>-1.4575155278676366E-2</v>
      </c>
      <c r="M61" s="14"/>
      <c r="N61" s="14">
        <f t="shared" si="25"/>
        <v>1.4804897969501876</v>
      </c>
      <c r="O61" s="14"/>
      <c r="P61" s="33"/>
      <c r="Q61" s="33"/>
      <c r="R61" s="33"/>
      <c r="S61" s="33"/>
      <c r="T61" s="236"/>
      <c r="U61" s="114"/>
      <c r="X61" s="508" t="s">
        <v>945</v>
      </c>
      <c r="Y61" s="508" t="s">
        <v>944</v>
      </c>
      <c r="Z61" s="586"/>
      <c r="AA61" s="3" t="s">
        <v>46</v>
      </c>
    </row>
    <row r="62" spans="1:27">
      <c r="A62" s="257" t="s">
        <v>111</v>
      </c>
      <c r="B62" s="3" t="s">
        <v>105</v>
      </c>
      <c r="C62" s="7">
        <v>0.56999999999999995</v>
      </c>
      <c r="D62" s="3">
        <v>0.06</v>
      </c>
      <c r="E62" s="3" t="s">
        <v>87</v>
      </c>
      <c r="F62" s="28">
        <v>33.235625352088739</v>
      </c>
      <c r="G62" s="421">
        <v>24.313173226552934</v>
      </c>
      <c r="H62" s="28">
        <v>17.775770936337537</v>
      </c>
      <c r="I62" s="28">
        <v>186.79138166760981</v>
      </c>
      <c r="J62" s="46">
        <f t="shared" si="22"/>
        <v>1.8697149885155138</v>
      </c>
      <c r="K62" s="14">
        <f t="shared" si="23"/>
        <v>10.508201435346338</v>
      </c>
      <c r="L62" s="14">
        <f t="shared" si="24"/>
        <v>5.0440902035586266E-2</v>
      </c>
      <c r="M62" s="14"/>
      <c r="N62" s="14">
        <f t="shared" si="25"/>
        <v>1.3669801569048752</v>
      </c>
      <c r="O62" s="14"/>
      <c r="P62" s="32">
        <v>0.70454899999999998</v>
      </c>
      <c r="Q62" s="142">
        <v>0.70454899999999998</v>
      </c>
      <c r="R62" s="142"/>
      <c r="S62" s="34">
        <v>0.51262799999999997</v>
      </c>
      <c r="T62" s="253">
        <v>-0.18076603038097439</v>
      </c>
      <c r="U62" s="39"/>
      <c r="X62" s="508" t="s">
        <v>947</v>
      </c>
      <c r="Y62" s="508" t="s">
        <v>946</v>
      </c>
      <c r="Z62" s="586"/>
      <c r="AA62" s="3" t="s">
        <v>46</v>
      </c>
    </row>
    <row r="63" spans="1:27">
      <c r="A63" s="257" t="s">
        <v>112</v>
      </c>
      <c r="B63" s="3" t="s">
        <v>105</v>
      </c>
      <c r="C63" s="7">
        <v>0.36</v>
      </c>
      <c r="D63" s="3">
        <v>5.5E-2</v>
      </c>
      <c r="E63" s="3" t="s">
        <v>87</v>
      </c>
      <c r="F63" s="28">
        <v>35.698379020451789</v>
      </c>
      <c r="G63" s="421">
        <v>25.65887257316442</v>
      </c>
      <c r="H63" s="28">
        <v>17.874970586215827</v>
      </c>
      <c r="I63" s="28">
        <v>190.31295827981609</v>
      </c>
      <c r="J63" s="46">
        <f t="shared" si="22"/>
        <v>1.9971153993383559</v>
      </c>
      <c r="K63" s="14">
        <f t="shared" si="23"/>
        <v>10.646896304633628</v>
      </c>
      <c r="L63" s="14">
        <f t="shared" si="24"/>
        <v>6.8134953820355948E-2</v>
      </c>
      <c r="M63" s="14"/>
      <c r="N63" s="14">
        <f t="shared" si="25"/>
        <v>1.3912684167498179</v>
      </c>
      <c r="O63" s="14"/>
      <c r="P63" s="33"/>
      <c r="Q63" s="33"/>
      <c r="R63" s="33"/>
      <c r="S63" s="33"/>
      <c r="T63" s="236"/>
      <c r="U63" s="114"/>
      <c r="X63" s="508" t="s">
        <v>949</v>
      </c>
      <c r="Y63" s="508" t="s">
        <v>948</v>
      </c>
      <c r="Z63" s="586"/>
      <c r="AA63" s="3" t="s">
        <v>49</v>
      </c>
    </row>
    <row r="64" spans="1:27">
      <c r="A64" s="257" t="s">
        <v>113</v>
      </c>
      <c r="B64" s="3" t="s">
        <v>105</v>
      </c>
      <c r="C64" s="7">
        <v>0.6</v>
      </c>
      <c r="D64" s="3">
        <v>0.06</v>
      </c>
      <c r="E64" s="3" t="s">
        <v>87</v>
      </c>
      <c r="F64" s="28">
        <v>55.430163331945096</v>
      </c>
      <c r="G64" s="421">
        <v>29.745324374859802</v>
      </c>
      <c r="H64" s="28">
        <v>18.506431449022401</v>
      </c>
      <c r="I64" s="28">
        <v>244.76741987752723</v>
      </c>
      <c r="J64" s="46">
        <f t="shared" si="22"/>
        <v>2.9951837816292337</v>
      </c>
      <c r="K64" s="14">
        <f t="shared" si="23"/>
        <v>13.226073354647584</v>
      </c>
      <c r="L64" s="14">
        <f t="shared" si="24"/>
        <v>6.3276095474142036E-2</v>
      </c>
      <c r="M64" s="14"/>
      <c r="N64" s="14">
        <f t="shared" si="25"/>
        <v>1.8634916410188367</v>
      </c>
      <c r="O64" s="14"/>
      <c r="P64" s="33"/>
      <c r="Q64" s="33"/>
      <c r="R64" s="33"/>
      <c r="S64" s="33"/>
      <c r="T64" s="236"/>
      <c r="U64" s="114"/>
      <c r="X64" s="508" t="s">
        <v>951</v>
      </c>
      <c r="Y64" s="508" t="s">
        <v>950</v>
      </c>
      <c r="Z64" s="586"/>
      <c r="AA64" s="3" t="s">
        <v>46</v>
      </c>
    </row>
    <row r="65" spans="1:27">
      <c r="A65" s="257" t="s">
        <v>114</v>
      </c>
      <c r="B65" s="3" t="s">
        <v>105</v>
      </c>
      <c r="C65" s="7">
        <v>0.4</v>
      </c>
      <c r="D65" s="3">
        <v>4.4999999999999998E-2</v>
      </c>
      <c r="E65" s="3" t="s">
        <v>87</v>
      </c>
      <c r="F65" s="28">
        <v>46.981121936764708</v>
      </c>
      <c r="G65" s="421">
        <v>28.43023320032081</v>
      </c>
      <c r="H65" s="28">
        <v>17.502459339451004</v>
      </c>
      <c r="I65" s="28">
        <v>212.88178748262578</v>
      </c>
      <c r="J65" s="46">
        <f t="shared" si="22"/>
        <v>2.684258310537424</v>
      </c>
      <c r="K65" s="14">
        <f t="shared" si="23"/>
        <v>12.162964264272542</v>
      </c>
      <c r="L65" s="14">
        <f t="shared" si="24"/>
        <v>8.554859932495118E-2</v>
      </c>
      <c r="M65" s="14"/>
      <c r="N65" s="14">
        <f t="shared" si="25"/>
        <v>1.6525056831484086</v>
      </c>
      <c r="O65" s="14"/>
      <c r="P65" s="34">
        <v>0.70452456041281863</v>
      </c>
      <c r="Q65" s="142">
        <v>0.70452383086572923</v>
      </c>
      <c r="R65" s="142"/>
      <c r="S65" s="34">
        <v>0.51263648709392684</v>
      </c>
      <c r="T65" s="253">
        <v>-1.9474545434050583E-2</v>
      </c>
      <c r="U65" s="39"/>
      <c r="X65" s="508" t="s">
        <v>953</v>
      </c>
      <c r="Y65" s="508" t="s">
        <v>952</v>
      </c>
      <c r="Z65" s="586"/>
      <c r="AA65" s="3" t="s">
        <v>49</v>
      </c>
    </row>
    <row r="66" spans="1:27">
      <c r="A66" s="257" t="s">
        <v>115</v>
      </c>
      <c r="B66" s="3" t="s">
        <v>105</v>
      </c>
      <c r="C66" s="7">
        <v>0.57999999999999996</v>
      </c>
      <c r="D66" s="3">
        <v>0.03</v>
      </c>
      <c r="E66" s="3" t="s">
        <v>87</v>
      </c>
      <c r="F66" s="28">
        <v>50.369025612706245</v>
      </c>
      <c r="G66" s="421">
        <v>30.455804766523809</v>
      </c>
      <c r="H66" s="28">
        <v>18.720970955300931</v>
      </c>
      <c r="I66" s="28">
        <v>253.89027497381593</v>
      </c>
      <c r="J66" s="46">
        <f t="shared" si="22"/>
        <v>2.6905135280092947</v>
      </c>
      <c r="K66" s="14">
        <f t="shared" si="23"/>
        <v>13.561811274640416</v>
      </c>
      <c r="L66" s="14">
        <f t="shared" si="24"/>
        <v>-4.2147971783705884E-3</v>
      </c>
      <c r="M66" s="14"/>
      <c r="N66" s="14">
        <f t="shared" si="25"/>
        <v>1.6538399165229254</v>
      </c>
      <c r="O66" s="14"/>
      <c r="P66" s="34">
        <v>0.70447862606196754</v>
      </c>
      <c r="Q66" s="142">
        <v>0.70447739271679644</v>
      </c>
      <c r="R66" s="142"/>
      <c r="S66" s="34">
        <v>0.51265437405853242</v>
      </c>
      <c r="T66" s="513">
        <v>0.33396289984777283</v>
      </c>
      <c r="U66" s="48"/>
      <c r="X66" s="508" t="s">
        <v>955</v>
      </c>
      <c r="Y66" s="508" t="s">
        <v>954</v>
      </c>
      <c r="Z66" s="586"/>
      <c r="AA66" s="3" t="s">
        <v>46</v>
      </c>
    </row>
    <row r="67" spans="1:27">
      <c r="A67" s="257" t="s">
        <v>116</v>
      </c>
      <c r="B67" s="3" t="s">
        <v>105</v>
      </c>
      <c r="C67" s="7">
        <v>0.52500000000000002</v>
      </c>
      <c r="D67" s="3">
        <v>0.03</v>
      </c>
      <c r="E67" s="3" t="s">
        <v>87</v>
      </c>
      <c r="F67" s="28">
        <v>46.170434601014577</v>
      </c>
      <c r="G67" s="421">
        <v>31.365730475482462</v>
      </c>
      <c r="H67" s="28">
        <v>19.315021269668126</v>
      </c>
      <c r="I67" s="28">
        <v>249.73001214292051</v>
      </c>
      <c r="J67" s="46">
        <f t="shared" si="22"/>
        <v>2.3903900470210502</v>
      </c>
      <c r="K67" s="14">
        <f t="shared" si="23"/>
        <v>12.929315927551729</v>
      </c>
      <c r="L67" s="14">
        <f t="shared" si="24"/>
        <v>-1.5756279468997825E-2</v>
      </c>
      <c r="M67" s="14"/>
      <c r="N67" s="14">
        <f t="shared" si="25"/>
        <v>1.4720025295474772</v>
      </c>
      <c r="O67" s="14"/>
      <c r="P67" s="34">
        <v>0.70451838160385638</v>
      </c>
      <c r="Q67" s="142">
        <v>0.70451689167319376</v>
      </c>
      <c r="R67" s="142"/>
      <c r="S67" s="34">
        <v>0.51264643848578995</v>
      </c>
      <c r="T67" s="513">
        <v>0.17790918038551595</v>
      </c>
      <c r="U67" s="48"/>
      <c r="X67" s="508" t="s">
        <v>957</v>
      </c>
      <c r="Y67" s="508" t="s">
        <v>956</v>
      </c>
      <c r="Z67" s="586"/>
      <c r="AA67" s="3" t="s">
        <v>46</v>
      </c>
    </row>
    <row r="68" spans="1:27">
      <c r="A68" s="257" t="s">
        <v>117</v>
      </c>
      <c r="B68" s="3" t="s">
        <v>105</v>
      </c>
      <c r="C68" s="7">
        <v>0.63</v>
      </c>
      <c r="D68" s="3">
        <v>0.05</v>
      </c>
      <c r="E68" s="3" t="s">
        <v>87</v>
      </c>
      <c r="F68" s="28">
        <v>54.455432369177451</v>
      </c>
      <c r="G68" s="421">
        <v>28.225040914037706</v>
      </c>
      <c r="H68" s="28">
        <v>17.73666787342562</v>
      </c>
      <c r="I68" s="28">
        <v>231.90159016055156</v>
      </c>
      <c r="J68" s="46">
        <f t="shared" si="22"/>
        <v>3.0702177408850613</v>
      </c>
      <c r="K68" s="14">
        <f t="shared" si="23"/>
        <v>13.074698799992955</v>
      </c>
      <c r="L68" s="14">
        <f t="shared" si="24"/>
        <v>8.3620326564805669E-2</v>
      </c>
      <c r="M68" s="14"/>
      <c r="N68" s="14">
        <f t="shared" si="25"/>
        <v>1.9293305024792391</v>
      </c>
      <c r="O68" s="14"/>
      <c r="P68" s="34">
        <v>0.70434885006733039</v>
      </c>
      <c r="Q68" s="142">
        <v>0.70434724741781851</v>
      </c>
      <c r="R68" s="142"/>
      <c r="S68" s="34">
        <v>0.51261352359620704</v>
      </c>
      <c r="T68" s="253">
        <v>-0.46165122752794829</v>
      </c>
      <c r="U68" s="39"/>
      <c r="X68" s="508" t="s">
        <v>959</v>
      </c>
      <c r="Y68" s="508" t="s">
        <v>958</v>
      </c>
      <c r="Z68" s="586"/>
      <c r="AA68" s="3" t="s">
        <v>46</v>
      </c>
    </row>
    <row r="69" spans="1:27">
      <c r="A69" s="257" t="s">
        <v>118</v>
      </c>
      <c r="B69" s="3" t="s">
        <v>105</v>
      </c>
      <c r="C69" s="7">
        <v>0.75</v>
      </c>
      <c r="D69" s="3">
        <v>0.04</v>
      </c>
      <c r="E69" s="3" t="s">
        <v>87</v>
      </c>
      <c r="F69" s="28">
        <v>33.3441654157388</v>
      </c>
      <c r="G69" s="421">
        <v>19.802335137685798</v>
      </c>
      <c r="H69" s="28">
        <v>16.725690676554137</v>
      </c>
      <c r="I69" s="28">
        <v>175.256338936021</v>
      </c>
      <c r="J69" s="46">
        <f t="shared" si="22"/>
        <v>1.9935897452940603</v>
      </c>
      <c r="K69" s="14">
        <f t="shared" si="23"/>
        <v>10.478272157794544</v>
      </c>
      <c r="L69" s="14">
        <f t="shared" si="24"/>
        <v>8.0679616152601552E-2</v>
      </c>
      <c r="M69" s="14"/>
      <c r="N69" s="14">
        <f t="shared" si="25"/>
        <v>1.6838501714013294</v>
      </c>
      <c r="O69" s="14"/>
      <c r="P69" s="33"/>
      <c r="Q69" s="33"/>
      <c r="R69" s="33"/>
      <c r="S69" s="33"/>
      <c r="T69" s="236"/>
      <c r="U69" s="114"/>
      <c r="X69" s="508" t="s">
        <v>960</v>
      </c>
      <c r="Y69" s="508" t="s">
        <v>961</v>
      </c>
      <c r="Z69" s="586"/>
      <c r="AA69" s="3" t="s">
        <v>49</v>
      </c>
    </row>
    <row r="70" spans="1:27">
      <c r="A70" s="257" t="s">
        <v>119</v>
      </c>
      <c r="B70" s="3" t="s">
        <v>105</v>
      </c>
      <c r="C70" s="7">
        <v>0.74</v>
      </c>
      <c r="D70" s="3">
        <v>0.03</v>
      </c>
      <c r="E70" s="3" t="s">
        <v>87</v>
      </c>
      <c r="F70" s="28">
        <v>50.85131438948148</v>
      </c>
      <c r="G70" s="421">
        <v>24.010035523665746</v>
      </c>
      <c r="H70" s="28">
        <v>14.731492559081691</v>
      </c>
      <c r="I70" s="28">
        <v>199.24593793684119</v>
      </c>
      <c r="J70" s="46">
        <f t="shared" si="22"/>
        <v>3.4518779536790789</v>
      </c>
      <c r="K70" s="14">
        <f t="shared" si="23"/>
        <v>13.525169777451355</v>
      </c>
      <c r="L70" s="14">
        <f t="shared" si="24"/>
        <v>0.1062613994469257</v>
      </c>
      <c r="M70" s="14"/>
      <c r="N70" s="14">
        <f t="shared" si="25"/>
        <v>2.1179191650657634</v>
      </c>
      <c r="O70" s="14"/>
      <c r="P70" s="34">
        <v>0.70421500000000004</v>
      </c>
      <c r="Q70" s="142">
        <v>0.70421500000000004</v>
      </c>
      <c r="R70" s="142"/>
      <c r="S70" s="34">
        <v>0.51261000000000001</v>
      </c>
      <c r="T70" s="253">
        <v>-0.52762570476483361</v>
      </c>
      <c r="U70" s="39"/>
      <c r="X70" s="508" t="s">
        <v>963</v>
      </c>
      <c r="Y70" s="508" t="s">
        <v>962</v>
      </c>
      <c r="Z70" s="586"/>
      <c r="AA70" s="3" t="s">
        <v>46</v>
      </c>
    </row>
    <row r="71" spans="1:27">
      <c r="A71" s="257" t="s">
        <v>120</v>
      </c>
      <c r="B71" s="3" t="s">
        <v>105</v>
      </c>
      <c r="C71" s="7">
        <v>1.21</v>
      </c>
      <c r="D71" s="3">
        <v>0.05</v>
      </c>
      <c r="E71" s="3" t="s">
        <v>87</v>
      </c>
      <c r="F71" s="28">
        <v>25.6</v>
      </c>
      <c r="G71" s="421">
        <v>19.3</v>
      </c>
      <c r="H71" s="28">
        <v>18</v>
      </c>
      <c r="I71" s="28">
        <v>174</v>
      </c>
      <c r="J71" s="46">
        <f t="shared" si="22"/>
        <v>1.4222222222222223</v>
      </c>
      <c r="K71" s="14">
        <f t="shared" si="23"/>
        <v>9.6666666666666661</v>
      </c>
      <c r="L71" s="14">
        <f t="shared" si="24"/>
        <v>1.2361133043001793E-3</v>
      </c>
      <c r="M71" s="14"/>
      <c r="N71" s="14">
        <f t="shared" si="25"/>
        <v>1.3264248704663213</v>
      </c>
      <c r="O71" s="14"/>
      <c r="P71" s="33"/>
      <c r="Q71" s="33"/>
      <c r="R71" s="33"/>
      <c r="S71" s="33"/>
      <c r="T71" s="236"/>
      <c r="U71" s="114"/>
      <c r="X71" s="508" t="s">
        <v>965</v>
      </c>
      <c r="Y71" s="508" t="s">
        <v>964</v>
      </c>
      <c r="Z71" s="586"/>
      <c r="AA71" s="3" t="s">
        <v>46</v>
      </c>
    </row>
    <row r="72" spans="1:27">
      <c r="A72" s="258" t="s">
        <v>121</v>
      </c>
      <c r="B72" s="3" t="s">
        <v>105</v>
      </c>
      <c r="C72" s="7">
        <v>2.2999999999999998</v>
      </c>
      <c r="D72" s="3">
        <v>0.1</v>
      </c>
      <c r="E72" s="3" t="s">
        <v>87</v>
      </c>
      <c r="F72" s="28">
        <v>39</v>
      </c>
      <c r="G72" s="421">
        <v>27.5</v>
      </c>
      <c r="H72" s="28">
        <v>16.899999999999999</v>
      </c>
      <c r="I72" s="28">
        <v>216</v>
      </c>
      <c r="J72" s="46">
        <f t="shared" si="22"/>
        <v>2.3076923076923079</v>
      </c>
      <c r="K72" s="14">
        <f t="shared" si="23"/>
        <v>12.781065088757398</v>
      </c>
      <c r="L72" s="14">
        <f t="shared" si="24"/>
        <v>-2.1430826938707792E-2</v>
      </c>
      <c r="M72" s="14"/>
      <c r="N72" s="14">
        <f t="shared" si="25"/>
        <v>1.4181818181818182</v>
      </c>
      <c r="O72" s="14"/>
      <c r="P72" s="34">
        <v>0.70465800000000001</v>
      </c>
      <c r="Q72" s="142">
        <v>0.70465800000000001</v>
      </c>
      <c r="R72" s="142"/>
      <c r="S72" s="34">
        <v>0.51264999999999994</v>
      </c>
      <c r="T72" s="513">
        <v>0.2918018170849912</v>
      </c>
      <c r="U72" s="48"/>
      <c r="X72" s="508" t="s">
        <v>967</v>
      </c>
      <c r="Y72" s="508" t="s">
        <v>966</v>
      </c>
      <c r="Z72" s="586"/>
      <c r="AA72" s="3" t="s">
        <v>46</v>
      </c>
    </row>
    <row r="73" spans="1:27">
      <c r="A73" s="258" t="s">
        <v>122</v>
      </c>
      <c r="B73" s="3" t="s">
        <v>105</v>
      </c>
      <c r="C73" s="7">
        <v>1.95</v>
      </c>
      <c r="D73" s="3">
        <v>0.06</v>
      </c>
      <c r="E73" s="3" t="s">
        <v>87</v>
      </c>
      <c r="F73" s="28">
        <v>81.400000000000006</v>
      </c>
      <c r="G73" s="421">
        <v>81.5</v>
      </c>
      <c r="H73" s="28">
        <v>22.7</v>
      </c>
      <c r="I73" s="28">
        <v>349</v>
      </c>
      <c r="J73" s="46">
        <f t="shared" si="22"/>
        <v>3.5859030837004409</v>
      </c>
      <c r="K73" s="14">
        <f t="shared" si="23"/>
        <v>15.374449339207048</v>
      </c>
      <c r="L73" s="14">
        <f t="shared" si="24"/>
        <v>1.5943373745249012E-2</v>
      </c>
      <c r="M73" s="14"/>
      <c r="N73" s="14">
        <f t="shared" si="25"/>
        <v>0.99877300613496944</v>
      </c>
      <c r="O73" s="14"/>
      <c r="P73" s="33"/>
      <c r="Q73" s="33"/>
      <c r="R73" s="33"/>
      <c r="S73" s="33"/>
      <c r="T73" s="236"/>
      <c r="U73" s="114"/>
      <c r="X73" s="508" t="s">
        <v>968</v>
      </c>
      <c r="Y73" s="508" t="s">
        <v>969</v>
      </c>
      <c r="Z73" s="586"/>
      <c r="AA73" s="3" t="s">
        <v>104</v>
      </c>
    </row>
    <row r="74" spans="1:27">
      <c r="A74" s="257" t="s">
        <v>123</v>
      </c>
      <c r="B74" s="3" t="s">
        <v>105</v>
      </c>
      <c r="C74" s="7">
        <v>4.55</v>
      </c>
      <c r="D74" s="3">
        <v>0.15</v>
      </c>
      <c r="E74" s="3" t="s">
        <v>87</v>
      </c>
      <c r="F74" s="28">
        <v>99.809485419064217</v>
      </c>
      <c r="G74" s="421">
        <v>77.503199123595948</v>
      </c>
      <c r="H74" s="28">
        <v>25.538336335791357</v>
      </c>
      <c r="I74" s="28">
        <v>348.20366760212499</v>
      </c>
      <c r="J74" s="46">
        <f t="shared" si="22"/>
        <v>3.9082219024261047</v>
      </c>
      <c r="K74" s="14">
        <f t="shared" si="23"/>
        <v>13.634547803888307</v>
      </c>
      <c r="L74" s="14">
        <f t="shared" si="24"/>
        <v>0.15346899551333948</v>
      </c>
      <c r="M74" s="14"/>
      <c r="N74" s="14">
        <f t="shared" si="25"/>
        <v>1.2878111684124931</v>
      </c>
      <c r="O74" s="14"/>
      <c r="P74" s="34">
        <v>0.70405641253762918</v>
      </c>
      <c r="Q74" s="142">
        <v>0.70405237651244135</v>
      </c>
      <c r="R74" s="142"/>
      <c r="S74" s="34">
        <v>0.51267029813021259</v>
      </c>
      <c r="T74" s="513">
        <v>0.7442260389844968</v>
      </c>
      <c r="U74" s="48"/>
      <c r="X74" s="508" t="s">
        <v>971</v>
      </c>
      <c r="Y74" s="508" t="s">
        <v>970</v>
      </c>
      <c r="Z74" s="586"/>
      <c r="AA74" s="3" t="s">
        <v>128</v>
      </c>
    </row>
    <row r="75" spans="1:27">
      <c r="A75" s="257" t="s">
        <v>124</v>
      </c>
      <c r="B75" s="3" t="s">
        <v>105</v>
      </c>
      <c r="C75" s="7">
        <v>7.1</v>
      </c>
      <c r="D75" s="3">
        <v>0.2</v>
      </c>
      <c r="E75" s="3" t="s">
        <v>87</v>
      </c>
      <c r="F75" s="28">
        <v>60.376102730765524</v>
      </c>
      <c r="G75" s="421">
        <v>35.440677304219136</v>
      </c>
      <c r="H75" s="28">
        <v>20.430111139579214</v>
      </c>
      <c r="I75" s="28">
        <v>181.8002463769331</v>
      </c>
      <c r="J75" s="46">
        <f t="shared" si="22"/>
        <v>2.9552508216070845</v>
      </c>
      <c r="K75" s="14">
        <f t="shared" si="23"/>
        <v>8.8986420648848963</v>
      </c>
      <c r="L75" s="14">
        <f t="shared" si="24"/>
        <v>0.38789276930759309</v>
      </c>
      <c r="M75" s="14"/>
      <c r="N75" s="14">
        <f t="shared" si="25"/>
        <v>1.7035820792165808</v>
      </c>
      <c r="O75" s="14"/>
      <c r="P75" s="34">
        <v>0.70403994713328966</v>
      </c>
      <c r="Q75" s="142">
        <v>0.70402403679132575</v>
      </c>
      <c r="R75" s="142"/>
      <c r="S75" s="34">
        <v>0.5127504509440699</v>
      </c>
      <c r="T75" s="513">
        <v>2.3717884797180844</v>
      </c>
      <c r="U75" s="48"/>
      <c r="X75" s="508" t="s">
        <v>973</v>
      </c>
      <c r="Y75" s="508" t="s">
        <v>972</v>
      </c>
      <c r="Z75" s="586"/>
      <c r="AA75" s="3" t="s">
        <v>55</v>
      </c>
    </row>
    <row r="76" spans="1:27">
      <c r="A76" s="257" t="s">
        <v>125</v>
      </c>
      <c r="B76" s="3" t="s">
        <v>105</v>
      </c>
      <c r="C76" s="7">
        <v>6</v>
      </c>
      <c r="D76" s="3">
        <v>0.2</v>
      </c>
      <c r="E76" s="3" t="s">
        <v>87</v>
      </c>
      <c r="F76" s="28">
        <v>46.543934644894257</v>
      </c>
      <c r="G76" s="421">
        <v>22.728544746452812</v>
      </c>
      <c r="H76" s="28">
        <v>16.431295403967564</v>
      </c>
      <c r="I76" s="28">
        <v>192.49995064910289</v>
      </c>
      <c r="J76" s="46">
        <f t="shared" si="22"/>
        <v>2.8326393933405627</v>
      </c>
      <c r="K76" s="14">
        <f t="shared" si="23"/>
        <v>11.715445795139262</v>
      </c>
      <c r="L76" s="14">
        <f t="shared" si="24"/>
        <v>0.14017435811443768</v>
      </c>
      <c r="M76" s="14"/>
      <c r="N76" s="14">
        <f t="shared" si="25"/>
        <v>2.047818510340758</v>
      </c>
      <c r="O76" s="14"/>
      <c r="P76" s="34">
        <v>0.70438737339001434</v>
      </c>
      <c r="Q76" s="142">
        <v>0.70437629219467957</v>
      </c>
      <c r="R76" s="142"/>
      <c r="S76" s="34">
        <v>0.51269718036849243</v>
      </c>
      <c r="T76" s="513">
        <v>1.3050151418392275</v>
      </c>
      <c r="U76" s="48"/>
      <c r="X76" s="508" t="s">
        <v>975</v>
      </c>
      <c r="Y76" s="508" t="s">
        <v>974</v>
      </c>
      <c r="Z76" s="586"/>
      <c r="AA76" s="3" t="s">
        <v>46</v>
      </c>
    </row>
    <row r="77" spans="1:27">
      <c r="A77" s="257" t="s">
        <v>126</v>
      </c>
      <c r="B77" s="3" t="s">
        <v>105</v>
      </c>
      <c r="C77" s="7">
        <v>6.27</v>
      </c>
      <c r="D77" s="3">
        <v>0.16</v>
      </c>
      <c r="E77" s="3" t="s">
        <v>87</v>
      </c>
      <c r="F77" s="28">
        <v>42.188152291378927</v>
      </c>
      <c r="G77" s="421">
        <v>19.768674010973829</v>
      </c>
      <c r="H77" s="28">
        <v>15.025855763823923</v>
      </c>
      <c r="I77" s="28">
        <v>194.22549686854964</v>
      </c>
      <c r="J77" s="46">
        <f t="shared" si="22"/>
        <v>2.8077037976732502</v>
      </c>
      <c r="K77" s="14">
        <f t="shared" si="23"/>
        <v>12.926085536915954</v>
      </c>
      <c r="L77" s="14">
        <f t="shared" si="24"/>
        <v>5.4334600476118933E-2</v>
      </c>
      <c r="M77" s="14"/>
      <c r="N77" s="14">
        <f t="shared" si="25"/>
        <v>2.1340911518880716</v>
      </c>
      <c r="O77" s="14"/>
      <c r="P77" s="34">
        <v>0.70415399999999995</v>
      </c>
      <c r="Q77" s="142">
        <v>0.70415399999999995</v>
      </c>
      <c r="R77" s="142"/>
      <c r="S77" s="34">
        <v>0.5126987706977707</v>
      </c>
      <c r="T77" s="253">
        <v>1.3428147566374449</v>
      </c>
      <c r="U77" s="39"/>
      <c r="X77" s="508" t="s">
        <v>977</v>
      </c>
      <c r="Y77" s="508" t="s">
        <v>976</v>
      </c>
      <c r="Z77" s="586"/>
      <c r="AA77" s="3" t="s">
        <v>46</v>
      </c>
    </row>
    <row r="78" spans="1:27">
      <c r="A78" s="258" t="s">
        <v>127</v>
      </c>
      <c r="B78" s="3" t="s">
        <v>105</v>
      </c>
      <c r="C78" s="7">
        <v>6</v>
      </c>
      <c r="D78" s="3">
        <v>0.2</v>
      </c>
      <c r="E78" s="3" t="s">
        <v>87</v>
      </c>
      <c r="F78" s="420">
        <v>43.6</v>
      </c>
      <c r="G78" s="420">
        <v>23.1</v>
      </c>
      <c r="H78" s="28">
        <v>16.899999999999999</v>
      </c>
      <c r="I78" s="28">
        <v>207</v>
      </c>
      <c r="J78" s="46">
        <f t="shared" si="22"/>
        <v>2.579881656804734</v>
      </c>
      <c r="K78" s="14">
        <f t="shared" si="23"/>
        <v>12.248520710059173</v>
      </c>
      <c r="L78" s="14">
        <f t="shared" si="24"/>
        <v>6.2479194235883995E-2</v>
      </c>
      <c r="M78" s="14"/>
      <c r="N78" s="14">
        <f t="shared" si="25"/>
        <v>1.8874458874458875</v>
      </c>
      <c r="O78" s="14"/>
      <c r="P78" s="33"/>
      <c r="Q78" s="434"/>
      <c r="R78" s="434"/>
      <c r="S78" s="434"/>
      <c r="T78" s="236"/>
      <c r="U78" s="114"/>
      <c r="X78" s="508" t="s">
        <v>979</v>
      </c>
      <c r="Y78" s="508" t="s">
        <v>978</v>
      </c>
      <c r="Z78" s="586"/>
      <c r="AA78" s="3" t="s">
        <v>46</v>
      </c>
    </row>
    <row r="79" spans="1:27">
      <c r="A79" s="257" t="s">
        <v>129</v>
      </c>
      <c r="B79" s="3" t="s">
        <v>150</v>
      </c>
      <c r="C79" s="7">
        <v>7.0000000000000007E-2</v>
      </c>
      <c r="D79" s="3">
        <v>4.4999999999999998E-2</v>
      </c>
      <c r="E79" s="3" t="s">
        <v>87</v>
      </c>
      <c r="F79" s="28">
        <v>33.1</v>
      </c>
      <c r="G79" s="28">
        <v>21.9</v>
      </c>
      <c r="H79" s="28">
        <v>14.6</v>
      </c>
      <c r="I79" s="28">
        <v>155</v>
      </c>
      <c r="J79" s="46">
        <f t="shared" ref="J79:J99" si="26">F79/H79</f>
        <v>2.2671232876712328</v>
      </c>
      <c r="K79" s="14">
        <f t="shared" ref="K79:K99" si="27">I79/H79</f>
        <v>10.616438356164384</v>
      </c>
      <c r="L79" s="14">
        <f t="shared" ref="L79:L99" si="28">1.74+LOG(J79,10)-1.92*LOG(K79,10)</f>
        <v>0.12559576061044142</v>
      </c>
      <c r="M79" s="14"/>
      <c r="N79" s="14">
        <f t="shared" ref="N79:N99" si="29">F79/G79</f>
        <v>1.5114155251141554</v>
      </c>
      <c r="O79" s="14"/>
      <c r="P79" s="32">
        <v>0.70471099999999998</v>
      </c>
      <c r="Q79" s="142">
        <v>0.70471099999999998</v>
      </c>
      <c r="R79" s="142"/>
      <c r="S79" s="34">
        <v>0.51237699999999997</v>
      </c>
      <c r="T79" s="29">
        <v>-5.0895563058250826</v>
      </c>
      <c r="U79" s="28"/>
      <c r="X79" s="508" t="s">
        <v>981</v>
      </c>
      <c r="Y79" s="508" t="s">
        <v>980</v>
      </c>
      <c r="Z79" s="586"/>
      <c r="AA79" s="3" t="s">
        <v>46</v>
      </c>
    </row>
    <row r="80" spans="1:27">
      <c r="A80" s="257" t="s">
        <v>130</v>
      </c>
      <c r="B80" s="3" t="s">
        <v>150</v>
      </c>
      <c r="C80" s="7">
        <v>4.4999999999999998E-2</v>
      </c>
      <c r="D80" s="3">
        <v>4.4999999999999998E-2</v>
      </c>
      <c r="E80" s="3" t="s">
        <v>87</v>
      </c>
      <c r="F80" s="28">
        <v>30.9</v>
      </c>
      <c r="G80" s="28">
        <v>22.5</v>
      </c>
      <c r="H80" s="28">
        <v>14.7</v>
      </c>
      <c r="I80" s="28">
        <v>156</v>
      </c>
      <c r="J80" s="46">
        <f t="shared" si="26"/>
        <v>2.1020408163265305</v>
      </c>
      <c r="K80" s="14">
        <f t="shared" si="27"/>
        <v>10.612244897959185</v>
      </c>
      <c r="L80" s="14">
        <f t="shared" si="28"/>
        <v>9.3091198552590626E-2</v>
      </c>
      <c r="M80" s="14"/>
      <c r="N80" s="14">
        <f t="shared" si="29"/>
        <v>1.3733333333333333</v>
      </c>
      <c r="O80" s="14"/>
      <c r="P80" s="49"/>
      <c r="Q80" s="49"/>
      <c r="R80" s="49"/>
      <c r="S80" s="53"/>
      <c r="T80" s="41"/>
      <c r="U80" s="33"/>
      <c r="X80" s="508" t="s">
        <v>983</v>
      </c>
      <c r="Y80" s="508" t="s">
        <v>982</v>
      </c>
      <c r="Z80" s="586"/>
      <c r="AA80" s="3" t="s">
        <v>46</v>
      </c>
    </row>
    <row r="81" spans="1:27">
      <c r="A81" s="257" t="s">
        <v>131</v>
      </c>
      <c r="B81" s="3" t="s">
        <v>150</v>
      </c>
      <c r="C81" s="7">
        <v>0.05</v>
      </c>
      <c r="D81" s="3">
        <v>0.02</v>
      </c>
      <c r="E81" s="3" t="s">
        <v>87</v>
      </c>
      <c r="F81" s="28">
        <v>48.1</v>
      </c>
      <c r="G81" s="28">
        <v>31.2</v>
      </c>
      <c r="H81" s="28">
        <v>16.100000000000001</v>
      </c>
      <c r="I81" s="28">
        <v>219</v>
      </c>
      <c r="J81" s="46">
        <f t="shared" si="26"/>
        <v>2.9875776397515525</v>
      </c>
      <c r="K81" s="14">
        <f t="shared" si="27"/>
        <v>13.602484472049689</v>
      </c>
      <c r="L81" s="14">
        <f t="shared" si="28"/>
        <v>3.8772181830106778E-2</v>
      </c>
      <c r="M81" s="14"/>
      <c r="N81" s="14">
        <f t="shared" si="29"/>
        <v>1.5416666666666667</v>
      </c>
      <c r="O81" s="14"/>
      <c r="P81" s="32">
        <v>0.70458299999999996</v>
      </c>
      <c r="Q81" s="142">
        <v>0.70458299999999996</v>
      </c>
      <c r="R81" s="142"/>
      <c r="S81" s="34">
        <v>0.51242999999999994</v>
      </c>
      <c r="T81" s="29">
        <v>-4.0561898489654968</v>
      </c>
      <c r="U81" s="28"/>
      <c r="X81" s="508" t="s">
        <v>985</v>
      </c>
      <c r="Y81" s="508" t="s">
        <v>984</v>
      </c>
      <c r="Z81" s="586"/>
      <c r="AA81" s="3" t="s">
        <v>104</v>
      </c>
    </row>
    <row r="82" spans="1:27">
      <c r="A82" s="257" t="s">
        <v>132</v>
      </c>
      <c r="B82" s="3" t="s">
        <v>150</v>
      </c>
      <c r="C82" s="7">
        <v>0.05</v>
      </c>
      <c r="D82" s="3">
        <v>0.03</v>
      </c>
      <c r="E82" s="3" t="s">
        <v>87</v>
      </c>
      <c r="F82" s="28">
        <v>52.766666666666673</v>
      </c>
      <c r="G82" s="28">
        <v>34.866666666666667</v>
      </c>
      <c r="H82" s="28">
        <v>18.3</v>
      </c>
      <c r="I82" s="28">
        <v>228.33333333333334</v>
      </c>
      <c r="J82" s="46">
        <f t="shared" si="26"/>
        <v>2.8834244080145721</v>
      </c>
      <c r="K82" s="14">
        <f t="shared" si="27"/>
        <v>12.477231329690346</v>
      </c>
      <c r="L82" s="14">
        <f t="shared" si="28"/>
        <v>9.5361574490983703E-2</v>
      </c>
      <c r="M82" s="14"/>
      <c r="N82" s="14">
        <f t="shared" si="29"/>
        <v>1.5133843212237095</v>
      </c>
      <c r="O82" s="14"/>
      <c r="P82" s="32">
        <v>0.70449099999999998</v>
      </c>
      <c r="Q82" s="142">
        <v>0.70449099999999998</v>
      </c>
      <c r="R82" s="142"/>
      <c r="S82" s="34">
        <v>0.51230299999999995</v>
      </c>
      <c r="T82" s="29">
        <v>-6.5335718599501824</v>
      </c>
      <c r="U82" s="28"/>
      <c r="X82" s="508" t="s">
        <v>987</v>
      </c>
      <c r="Y82" s="508" t="s">
        <v>986</v>
      </c>
      <c r="Z82" s="586"/>
      <c r="AA82" s="3" t="s">
        <v>46</v>
      </c>
    </row>
    <row r="83" spans="1:27">
      <c r="A83" s="257" t="s">
        <v>133</v>
      </c>
      <c r="B83" s="3" t="s">
        <v>150</v>
      </c>
      <c r="C83" s="7">
        <v>1.25</v>
      </c>
      <c r="D83" s="3">
        <v>0.1</v>
      </c>
      <c r="E83" s="3" t="s">
        <v>87</v>
      </c>
      <c r="F83" s="28">
        <v>37.8171286815437</v>
      </c>
      <c r="G83" s="28">
        <v>27.074963769049777</v>
      </c>
      <c r="H83" s="28">
        <v>16.143184519073206</v>
      </c>
      <c r="I83" s="28">
        <v>187.53167861081454</v>
      </c>
      <c r="J83" s="46">
        <f t="shared" si="26"/>
        <v>2.3426064811972314</v>
      </c>
      <c r="K83" s="14">
        <f t="shared" si="27"/>
        <v>11.616771052157985</v>
      </c>
      <c r="L83" s="14">
        <f t="shared" si="28"/>
        <v>6.4735314518891585E-2</v>
      </c>
      <c r="M83" s="14"/>
      <c r="N83" s="14">
        <f t="shared" si="29"/>
        <v>1.3967563910380416</v>
      </c>
      <c r="O83" s="14"/>
      <c r="P83" s="49"/>
      <c r="Q83" s="49"/>
      <c r="R83" s="49"/>
      <c r="S83" s="53"/>
      <c r="T83" s="41"/>
      <c r="U83" s="33"/>
      <c r="X83" s="508" t="s">
        <v>988</v>
      </c>
      <c r="Y83" s="508" t="s">
        <v>989</v>
      </c>
      <c r="Z83" s="586"/>
      <c r="AA83" s="3" t="s">
        <v>46</v>
      </c>
    </row>
    <row r="84" spans="1:27">
      <c r="A84" s="257" t="s">
        <v>134</v>
      </c>
      <c r="B84" s="3" t="s">
        <v>150</v>
      </c>
      <c r="C84" s="7">
        <v>0.12</v>
      </c>
      <c r="D84" s="3">
        <v>0.02</v>
      </c>
      <c r="E84" s="3" t="s">
        <v>87</v>
      </c>
      <c r="F84" s="28">
        <v>34.200000000000003</v>
      </c>
      <c r="G84" s="28">
        <v>23.45</v>
      </c>
      <c r="H84" s="28">
        <v>16.8</v>
      </c>
      <c r="I84" s="28">
        <v>166.5</v>
      </c>
      <c r="J84" s="46">
        <f t="shared" si="26"/>
        <v>2.0357142857142856</v>
      </c>
      <c r="K84" s="14">
        <f t="shared" si="27"/>
        <v>9.9107142857142847</v>
      </c>
      <c r="L84" s="14">
        <f t="shared" si="28"/>
        <v>0.13619530858663897</v>
      </c>
      <c r="M84" s="14"/>
      <c r="N84" s="14">
        <f t="shared" si="29"/>
        <v>1.4584221748400854</v>
      </c>
      <c r="O84" s="14"/>
      <c r="P84" s="34">
        <v>0.70446399999999998</v>
      </c>
      <c r="Q84" s="142">
        <v>0.70446399999999998</v>
      </c>
      <c r="R84" s="142"/>
      <c r="S84" s="34">
        <v>0.51241300000000001</v>
      </c>
      <c r="T84" s="29">
        <v>-4.3860520969374317</v>
      </c>
      <c r="U84" s="28"/>
      <c r="X84" s="508" t="s">
        <v>991</v>
      </c>
      <c r="Y84" s="508" t="s">
        <v>990</v>
      </c>
      <c r="Z84" s="586"/>
      <c r="AA84" s="3" t="s">
        <v>46</v>
      </c>
    </row>
    <row r="85" spans="1:27">
      <c r="A85" s="257" t="s">
        <v>135</v>
      </c>
      <c r="B85" s="3" t="s">
        <v>150</v>
      </c>
      <c r="C85" s="7">
        <v>0.14000000000000001</v>
      </c>
      <c r="D85" s="3">
        <v>0.02</v>
      </c>
      <c r="E85" s="3" t="s">
        <v>87</v>
      </c>
      <c r="F85" s="28">
        <v>32.6</v>
      </c>
      <c r="G85" s="28">
        <v>23.35</v>
      </c>
      <c r="H85" s="28">
        <v>17.05</v>
      </c>
      <c r="I85" s="28">
        <v>160</v>
      </c>
      <c r="J85" s="46">
        <f t="shared" si="26"/>
        <v>1.9120234604105573</v>
      </c>
      <c r="K85" s="14">
        <f t="shared" si="27"/>
        <v>9.3841642228738991</v>
      </c>
      <c r="L85" s="14">
        <f t="shared" si="28"/>
        <v>0.15449366603079895</v>
      </c>
      <c r="M85" s="14"/>
      <c r="N85" s="14">
        <f t="shared" si="29"/>
        <v>1.3961456102783725</v>
      </c>
      <c r="O85" s="14"/>
      <c r="P85" s="34">
        <v>0.70450400000000002</v>
      </c>
      <c r="Q85" s="142">
        <v>0.70450400000000002</v>
      </c>
      <c r="R85" s="142"/>
      <c r="S85" s="34">
        <v>0.51241800000000004</v>
      </c>
      <c r="T85" s="29">
        <v>-4.2880156879532283</v>
      </c>
      <c r="U85" s="28"/>
      <c r="X85" s="508" t="s">
        <v>993</v>
      </c>
      <c r="Y85" s="508" t="s">
        <v>992</v>
      </c>
      <c r="Z85" s="586"/>
      <c r="AA85" s="3" t="s">
        <v>46</v>
      </c>
    </row>
    <row r="86" spans="1:27">
      <c r="A86" s="257" t="s">
        <v>136</v>
      </c>
      <c r="B86" s="3" t="s">
        <v>150</v>
      </c>
      <c r="C86" s="7">
        <v>0.25</v>
      </c>
      <c r="D86" s="3">
        <v>4.4999999999999998E-2</v>
      </c>
      <c r="E86" s="3" t="s">
        <v>87</v>
      </c>
      <c r="F86" s="28">
        <v>32.778593792502939</v>
      </c>
      <c r="G86" s="28">
        <v>22.481480252797777</v>
      </c>
      <c r="H86" s="28">
        <v>13.883202520449226</v>
      </c>
      <c r="I86" s="28">
        <v>149.7102045418857</v>
      </c>
      <c r="J86" s="46">
        <f t="shared" si="26"/>
        <v>2.3610254006034843</v>
      </c>
      <c r="K86" s="14">
        <f t="shared" si="27"/>
        <v>10.783549712061786</v>
      </c>
      <c r="L86" s="14">
        <f t="shared" si="28"/>
        <v>0.13019810942190979</v>
      </c>
      <c r="M86" s="14"/>
      <c r="N86" s="14">
        <f t="shared" si="29"/>
        <v>1.4580264922023409</v>
      </c>
      <c r="O86" s="14"/>
      <c r="P86" s="34">
        <v>0.70446879213250047</v>
      </c>
      <c r="Q86" s="142">
        <v>0.70446837066942625</v>
      </c>
      <c r="R86" s="142"/>
      <c r="S86" s="34">
        <v>0.51236243604117426</v>
      </c>
      <c r="T86" s="29">
        <v>-5.3691401483491052</v>
      </c>
      <c r="U86" s="28"/>
      <c r="X86" s="508" t="s">
        <v>995</v>
      </c>
      <c r="Y86" s="508" t="s">
        <v>994</v>
      </c>
      <c r="Z86" s="586"/>
      <c r="AA86" s="3" t="s">
        <v>55</v>
      </c>
    </row>
    <row r="87" spans="1:27">
      <c r="A87" s="257" t="s">
        <v>137</v>
      </c>
      <c r="B87" s="3" t="s">
        <v>150</v>
      </c>
      <c r="C87" s="7">
        <v>0.22</v>
      </c>
      <c r="D87" s="3">
        <v>0.03</v>
      </c>
      <c r="E87" s="3" t="s">
        <v>87</v>
      </c>
      <c r="F87" s="28">
        <v>19.032992439402594</v>
      </c>
      <c r="G87" s="28">
        <v>16.346185976897122</v>
      </c>
      <c r="H87" s="28">
        <v>12.656565289003462</v>
      </c>
      <c r="I87" s="28">
        <v>109.28535669419472</v>
      </c>
      <c r="J87" s="46">
        <f t="shared" si="26"/>
        <v>1.5038039155804168</v>
      </c>
      <c r="K87" s="14">
        <f t="shared" si="27"/>
        <v>8.6346772760810762</v>
      </c>
      <c r="L87" s="14">
        <f t="shared" si="28"/>
        <v>0.11959867951078884</v>
      </c>
      <c r="M87" s="14"/>
      <c r="N87" s="14">
        <f t="shared" si="29"/>
        <v>1.1643690134385398</v>
      </c>
      <c r="O87" s="14"/>
      <c r="P87" s="34">
        <v>0.70463680842000564</v>
      </c>
      <c r="Q87" s="142">
        <v>0.70463649113538707</v>
      </c>
      <c r="R87" s="142"/>
      <c r="S87" s="34">
        <v>0.51232836397441694</v>
      </c>
      <c r="T87" s="29">
        <v>-6.0345347829104945</v>
      </c>
      <c r="U87" s="28"/>
      <c r="X87" s="508" t="s">
        <v>997</v>
      </c>
      <c r="Y87" s="508" t="s">
        <v>996</v>
      </c>
      <c r="Z87" s="586"/>
      <c r="AA87" s="3" t="s">
        <v>46</v>
      </c>
    </row>
    <row r="88" spans="1:27">
      <c r="A88" s="257" t="s">
        <v>138</v>
      </c>
      <c r="B88" s="3" t="s">
        <v>150</v>
      </c>
      <c r="C88" s="7">
        <v>0.14000000000000001</v>
      </c>
      <c r="D88" s="3">
        <v>0.03</v>
      </c>
      <c r="E88" s="3" t="s">
        <v>87</v>
      </c>
      <c r="F88" s="28">
        <v>26.3</v>
      </c>
      <c r="G88" s="28">
        <v>20.399999999999999</v>
      </c>
      <c r="H88" s="28">
        <v>16.399999999999999</v>
      </c>
      <c r="I88" s="28">
        <v>146</v>
      </c>
      <c r="J88" s="46">
        <f t="shared" si="26"/>
        <v>1.6036585365853659</v>
      </c>
      <c r="K88" s="14">
        <f t="shared" si="27"/>
        <v>8.9024390243902438</v>
      </c>
      <c r="L88" s="14">
        <f t="shared" si="28"/>
        <v>0.12205460558752113</v>
      </c>
      <c r="M88" s="14"/>
      <c r="N88" s="14">
        <f t="shared" si="29"/>
        <v>1.2892156862745099</v>
      </c>
      <c r="O88" s="14"/>
      <c r="P88" s="32">
        <v>0.70460500000000004</v>
      </c>
      <c r="Q88" s="142">
        <v>0.70460500000000004</v>
      </c>
      <c r="R88" s="142"/>
      <c r="S88" s="34">
        <v>0.51232787567334759</v>
      </c>
      <c r="T88" s="29">
        <v>-6.0460663653261193</v>
      </c>
      <c r="U88" s="28"/>
      <c r="X88" s="508" t="s">
        <v>998</v>
      </c>
      <c r="Y88" s="508" t="s">
        <v>999</v>
      </c>
      <c r="Z88" s="586"/>
      <c r="AA88" s="3" t="s">
        <v>46</v>
      </c>
    </row>
    <row r="89" spans="1:27">
      <c r="A89" s="257" t="s">
        <v>139</v>
      </c>
      <c r="B89" s="3" t="s">
        <v>150</v>
      </c>
      <c r="C89" s="7">
        <v>2.3199999999999998</v>
      </c>
      <c r="D89" s="3">
        <v>0.14000000000000001</v>
      </c>
      <c r="E89" s="3" t="s">
        <v>87</v>
      </c>
      <c r="F89" s="28">
        <v>47.8</v>
      </c>
      <c r="G89" s="28">
        <v>34.700000000000003</v>
      </c>
      <c r="H89" s="28">
        <v>18.7</v>
      </c>
      <c r="I89" s="28">
        <v>200</v>
      </c>
      <c r="J89" s="46">
        <f t="shared" si="26"/>
        <v>2.5561497326203209</v>
      </c>
      <c r="K89" s="14">
        <f t="shared" si="27"/>
        <v>10.695187165775401</v>
      </c>
      <c r="L89" s="14">
        <f t="shared" si="28"/>
        <v>0.17154458295085417</v>
      </c>
      <c r="M89" s="14"/>
      <c r="N89" s="14">
        <f t="shared" si="29"/>
        <v>1.3775216138328528</v>
      </c>
      <c r="O89" s="14"/>
      <c r="P89" s="34">
        <v>0.70481400000000005</v>
      </c>
      <c r="Q89" s="142">
        <v>0.70481400000000005</v>
      </c>
      <c r="R89" s="142"/>
      <c r="S89" s="34">
        <v>0.51230799999999999</v>
      </c>
      <c r="T89" s="29">
        <v>-6.3791094583609542</v>
      </c>
      <c r="U89" s="28"/>
      <c r="X89" s="508" t="s">
        <v>1001</v>
      </c>
      <c r="Y89" s="508" t="s">
        <v>1000</v>
      </c>
      <c r="Z89" s="586"/>
      <c r="AA89" s="3" t="s">
        <v>46</v>
      </c>
    </row>
    <row r="90" spans="1:27">
      <c r="A90" s="257" t="s">
        <v>140</v>
      </c>
      <c r="B90" s="3" t="s">
        <v>150</v>
      </c>
      <c r="C90" s="7">
        <v>2.41</v>
      </c>
      <c r="D90" s="3">
        <v>0.12</v>
      </c>
      <c r="E90" s="3" t="s">
        <v>87</v>
      </c>
      <c r="F90" s="28">
        <v>23</v>
      </c>
      <c r="G90" s="28">
        <v>15.7</v>
      </c>
      <c r="H90" s="28">
        <v>15.4</v>
      </c>
      <c r="I90" s="28">
        <v>108.66666666666667</v>
      </c>
      <c r="J90" s="46">
        <f t="shared" si="26"/>
        <v>1.4935064935064934</v>
      </c>
      <c r="K90" s="14">
        <f t="shared" si="27"/>
        <v>7.0562770562770565</v>
      </c>
      <c r="L90" s="14">
        <f t="shared" si="28"/>
        <v>0.28494191611844788</v>
      </c>
      <c r="M90" s="14"/>
      <c r="N90" s="14">
        <f t="shared" si="29"/>
        <v>1.4649681528662422</v>
      </c>
      <c r="O90" s="14"/>
      <c r="P90" s="34">
        <v>0.704878</v>
      </c>
      <c r="Q90" s="142">
        <v>0.704878</v>
      </c>
      <c r="R90" s="142"/>
      <c r="S90" s="34">
        <v>0.51229599999999997</v>
      </c>
      <c r="T90" s="29">
        <v>-6.610937109053916</v>
      </c>
      <c r="U90" s="28"/>
      <c r="X90" s="508" t="s">
        <v>1003</v>
      </c>
      <c r="Y90" s="508" t="s">
        <v>1002</v>
      </c>
      <c r="Z90" s="586"/>
      <c r="AA90" s="3" t="s">
        <v>46</v>
      </c>
    </row>
    <row r="91" spans="1:27">
      <c r="A91" s="257" t="s">
        <v>141</v>
      </c>
      <c r="B91" s="3" t="s">
        <v>150</v>
      </c>
      <c r="C91" s="7">
        <v>3.24</v>
      </c>
      <c r="D91" s="3">
        <v>0.17</v>
      </c>
      <c r="E91" s="3" t="s">
        <v>87</v>
      </c>
      <c r="F91" s="28">
        <v>10.7</v>
      </c>
      <c r="G91" s="28">
        <v>10.1</v>
      </c>
      <c r="H91" s="28">
        <v>14.5</v>
      </c>
      <c r="I91" s="28">
        <v>91.3</v>
      </c>
      <c r="J91" s="46">
        <f t="shared" si="26"/>
        <v>0.73793103448275854</v>
      </c>
      <c r="K91" s="14">
        <f t="shared" si="27"/>
        <v>6.296551724137931</v>
      </c>
      <c r="L91" s="14">
        <f t="shared" si="28"/>
        <v>7.3738446875532659E-2</v>
      </c>
      <c r="M91" s="14"/>
      <c r="N91" s="14">
        <f t="shared" si="29"/>
        <v>1.0594059405940595</v>
      </c>
      <c r="O91" s="14"/>
      <c r="P91" s="32"/>
      <c r="Q91" s="49"/>
      <c r="R91" s="49"/>
      <c r="S91" s="53"/>
      <c r="T91" s="41"/>
      <c r="U91" s="33"/>
      <c r="X91" s="508" t="s">
        <v>1005</v>
      </c>
      <c r="Y91" s="508" t="s">
        <v>1004</v>
      </c>
      <c r="Z91" s="586"/>
      <c r="AA91" s="3" t="s">
        <v>151</v>
      </c>
    </row>
    <row r="92" spans="1:27">
      <c r="A92" s="257" t="s">
        <v>142</v>
      </c>
      <c r="B92" s="3" t="s">
        <v>150</v>
      </c>
      <c r="C92" s="7">
        <v>2.93</v>
      </c>
      <c r="D92" s="3">
        <v>0.1</v>
      </c>
      <c r="E92" s="3" t="s">
        <v>87</v>
      </c>
      <c r="F92" s="28">
        <v>50.1</v>
      </c>
      <c r="G92" s="28">
        <v>28.1</v>
      </c>
      <c r="H92" s="28">
        <v>21.1</v>
      </c>
      <c r="I92" s="28">
        <v>193</v>
      </c>
      <c r="J92" s="46">
        <f t="shared" si="26"/>
        <v>2.3744075829383884</v>
      </c>
      <c r="K92" s="14">
        <f t="shared" si="27"/>
        <v>9.1469194312796205</v>
      </c>
      <c r="L92" s="14">
        <f t="shared" si="28"/>
        <v>0.26990755144619749</v>
      </c>
      <c r="M92" s="14"/>
      <c r="N92" s="14">
        <f t="shared" si="29"/>
        <v>1.7829181494661921</v>
      </c>
      <c r="O92" s="14"/>
      <c r="P92" s="32">
        <v>0.70458100000000001</v>
      </c>
      <c r="Q92" s="142">
        <v>0.70458100000000001</v>
      </c>
      <c r="R92" s="142"/>
      <c r="S92" s="34">
        <v>0.51239499999999993</v>
      </c>
      <c r="T92" s="29">
        <v>-4.6666949804052837</v>
      </c>
      <c r="U92" s="28"/>
      <c r="X92" s="508" t="s">
        <v>1007</v>
      </c>
      <c r="Y92" s="508" t="s">
        <v>1006</v>
      </c>
      <c r="Z92" s="586"/>
      <c r="AA92" s="3" t="s">
        <v>49</v>
      </c>
    </row>
    <row r="93" spans="1:27">
      <c r="A93" s="257" t="s">
        <v>143</v>
      </c>
      <c r="B93" s="3" t="s">
        <v>150</v>
      </c>
      <c r="C93" s="7">
        <v>2.99</v>
      </c>
      <c r="D93" s="3">
        <v>0.1</v>
      </c>
      <c r="E93" s="3" t="s">
        <v>87</v>
      </c>
      <c r="F93" s="28">
        <v>31.4</v>
      </c>
      <c r="G93" s="28">
        <v>18.600000000000001</v>
      </c>
      <c r="H93" s="28">
        <v>14.8</v>
      </c>
      <c r="I93" s="28">
        <v>168</v>
      </c>
      <c r="J93" s="46">
        <f t="shared" si="26"/>
        <v>2.1216216216216215</v>
      </c>
      <c r="K93" s="14">
        <f t="shared" si="27"/>
        <v>11.351351351351351</v>
      </c>
      <c r="L93" s="14">
        <f t="shared" si="28"/>
        <v>4.0976605322919468E-2</v>
      </c>
      <c r="M93" s="14"/>
      <c r="N93" s="14">
        <f t="shared" si="29"/>
        <v>1.6881720430107525</v>
      </c>
      <c r="O93" s="14"/>
      <c r="P93" s="49"/>
      <c r="Q93" s="49"/>
      <c r="R93" s="49"/>
      <c r="S93" s="53"/>
      <c r="T93" s="41"/>
      <c r="U93" s="33"/>
      <c r="X93" s="508" t="s">
        <v>1009</v>
      </c>
      <c r="Y93" s="508" t="s">
        <v>1008</v>
      </c>
      <c r="Z93" s="586"/>
      <c r="AA93" s="3" t="s">
        <v>58</v>
      </c>
    </row>
    <row r="94" spans="1:27">
      <c r="A94" s="257" t="s">
        <v>144</v>
      </c>
      <c r="B94" s="3" t="s">
        <v>150</v>
      </c>
      <c r="C94" s="7">
        <v>3.17</v>
      </c>
      <c r="D94" s="3">
        <v>0.17</v>
      </c>
      <c r="E94" s="3" t="s">
        <v>87</v>
      </c>
      <c r="F94" s="28">
        <v>11.4</v>
      </c>
      <c r="G94" s="28">
        <v>9.65</v>
      </c>
      <c r="H94" s="28">
        <v>13.8</v>
      </c>
      <c r="I94" s="28">
        <v>90.5</v>
      </c>
      <c r="J94" s="46">
        <f t="shared" si="26"/>
        <v>0.82608695652173914</v>
      </c>
      <c r="K94" s="14">
        <f t="shared" si="27"/>
        <v>6.557971014492753</v>
      </c>
      <c r="L94" s="14">
        <f t="shared" si="28"/>
        <v>8.8828338751619995E-2</v>
      </c>
      <c r="M94" s="14"/>
      <c r="N94" s="14">
        <f t="shared" si="29"/>
        <v>1.1813471502590673</v>
      </c>
      <c r="O94" s="14"/>
      <c r="P94" s="49"/>
      <c r="Q94" s="49"/>
      <c r="R94" s="49"/>
      <c r="S94" s="53"/>
      <c r="T94" s="41"/>
      <c r="U94" s="33"/>
      <c r="X94" s="508" t="s">
        <v>1011</v>
      </c>
      <c r="Y94" s="508" t="s">
        <v>1010</v>
      </c>
      <c r="Z94" s="586"/>
      <c r="AA94" s="3" t="s">
        <v>151</v>
      </c>
    </row>
    <row r="95" spans="1:27">
      <c r="A95" s="257" t="s">
        <v>145</v>
      </c>
      <c r="B95" s="3" t="s">
        <v>150</v>
      </c>
      <c r="C95" s="7">
        <v>7.6</v>
      </c>
      <c r="D95" s="3">
        <v>0.2</v>
      </c>
      <c r="E95" s="3" t="s">
        <v>87</v>
      </c>
      <c r="F95" s="28">
        <v>64.2</v>
      </c>
      <c r="G95" s="28">
        <v>29.6</v>
      </c>
      <c r="H95" s="28">
        <v>17.399999999999999</v>
      </c>
      <c r="I95" s="28">
        <v>197</v>
      </c>
      <c r="J95" s="46">
        <f t="shared" si="26"/>
        <v>3.6896551724137936</v>
      </c>
      <c r="K95" s="14">
        <f t="shared" si="27"/>
        <v>11.321839080459771</v>
      </c>
      <c r="L95" s="14">
        <f t="shared" si="28"/>
        <v>0.28346518225858652</v>
      </c>
      <c r="M95" s="14"/>
      <c r="N95" s="14">
        <f t="shared" si="29"/>
        <v>2.1689189189189189</v>
      </c>
      <c r="O95" s="14"/>
      <c r="P95" s="49"/>
      <c r="Q95" s="49"/>
      <c r="R95" s="49"/>
      <c r="S95" s="53"/>
      <c r="T95" s="41"/>
      <c r="U95" s="33"/>
      <c r="X95" s="508" t="s">
        <v>1013</v>
      </c>
      <c r="Y95" s="508" t="s">
        <v>1012</v>
      </c>
      <c r="Z95" s="586"/>
      <c r="AA95" s="3" t="s">
        <v>49</v>
      </c>
    </row>
    <row r="96" spans="1:27">
      <c r="A96" s="257" t="s">
        <v>146</v>
      </c>
      <c r="B96" s="3" t="s">
        <v>150</v>
      </c>
      <c r="C96" s="7">
        <v>7.7</v>
      </c>
      <c r="D96" s="3">
        <v>0.2</v>
      </c>
      <c r="E96" s="3" t="s">
        <v>87</v>
      </c>
      <c r="F96" s="28">
        <v>68.900000000000006</v>
      </c>
      <c r="G96" s="28">
        <v>32.700000000000003</v>
      </c>
      <c r="H96" s="28">
        <v>17.2</v>
      </c>
      <c r="I96" s="28">
        <v>202</v>
      </c>
      <c r="J96" s="46">
        <f t="shared" si="26"/>
        <v>4.0058139534883725</v>
      </c>
      <c r="K96" s="14">
        <f t="shared" si="27"/>
        <v>11.744186046511629</v>
      </c>
      <c r="L96" s="14">
        <f t="shared" si="28"/>
        <v>0.28863076372505336</v>
      </c>
      <c r="M96" s="14"/>
      <c r="N96" s="14">
        <f t="shared" si="29"/>
        <v>2.1070336391437308</v>
      </c>
      <c r="O96" s="14"/>
      <c r="P96" s="32">
        <v>0.70438699999999999</v>
      </c>
      <c r="Q96" s="142">
        <v>0.70438699999999999</v>
      </c>
      <c r="R96" s="142"/>
      <c r="S96" s="34">
        <v>0.51230799999999999</v>
      </c>
      <c r="T96" s="514">
        <v>-6.2441823912218197</v>
      </c>
      <c r="U96" s="54"/>
      <c r="X96" s="508" t="s">
        <v>1015</v>
      </c>
      <c r="Y96" s="508" t="s">
        <v>1014</v>
      </c>
      <c r="Z96" s="586"/>
      <c r="AA96" s="3" t="s">
        <v>49</v>
      </c>
    </row>
    <row r="97" spans="1:27">
      <c r="A97" s="257" t="s">
        <v>147</v>
      </c>
      <c r="B97" s="3" t="s">
        <v>150</v>
      </c>
      <c r="C97" s="7">
        <v>7.8</v>
      </c>
      <c r="D97" s="3">
        <v>0.3</v>
      </c>
      <c r="E97" s="3" t="s">
        <v>87</v>
      </c>
      <c r="F97" s="28">
        <v>65.778311640320496</v>
      </c>
      <c r="G97" s="28">
        <v>36.635117015405122</v>
      </c>
      <c r="H97" s="28">
        <v>18.964001135330619</v>
      </c>
      <c r="I97" s="28">
        <v>202.77064346634165</v>
      </c>
      <c r="J97" s="46">
        <f t="shared" si="26"/>
        <v>3.468588256819555</v>
      </c>
      <c r="K97" s="14">
        <f t="shared" si="27"/>
        <v>10.692397770878246</v>
      </c>
      <c r="L97" s="14">
        <f t="shared" si="28"/>
        <v>0.30432854456761227</v>
      </c>
      <c r="M97" s="14"/>
      <c r="N97" s="14">
        <f t="shared" si="29"/>
        <v>1.7954988819241553</v>
      </c>
      <c r="O97" s="14"/>
      <c r="P97" s="32">
        <v>0.70438400000000001</v>
      </c>
      <c r="Q97" s="142">
        <v>0.70438400000000001</v>
      </c>
      <c r="R97" s="142"/>
      <c r="S97" s="34">
        <v>0.51230900000000001</v>
      </c>
      <c r="T97" s="514">
        <v>-6.2221670493833869</v>
      </c>
      <c r="U97" s="54"/>
      <c r="X97" s="508" t="s">
        <v>1017</v>
      </c>
      <c r="Y97" s="508" t="s">
        <v>1016</v>
      </c>
      <c r="Z97" s="586"/>
      <c r="AA97" s="3" t="s">
        <v>49</v>
      </c>
    </row>
    <row r="98" spans="1:27">
      <c r="A98" s="257" t="s">
        <v>148</v>
      </c>
      <c r="B98" s="3" t="s">
        <v>150</v>
      </c>
      <c r="C98" s="7">
        <v>20.399999999999999</v>
      </c>
      <c r="D98" s="3">
        <v>0.4</v>
      </c>
      <c r="E98" s="3" t="s">
        <v>87</v>
      </c>
      <c r="F98" s="28">
        <v>90.6</v>
      </c>
      <c r="G98" s="28">
        <v>37.799999999999997</v>
      </c>
      <c r="H98" s="28">
        <v>23.5</v>
      </c>
      <c r="I98" s="28">
        <v>248</v>
      </c>
      <c r="J98" s="46">
        <f t="shared" si="26"/>
        <v>3.8553191489361698</v>
      </c>
      <c r="K98" s="14">
        <f t="shared" si="27"/>
        <v>10.553191489361701</v>
      </c>
      <c r="L98" s="14">
        <f t="shared" si="28"/>
        <v>0.36116340378047518</v>
      </c>
      <c r="M98" s="14"/>
      <c r="N98" s="14">
        <f t="shared" si="29"/>
        <v>2.3968253968253967</v>
      </c>
      <c r="O98" s="14"/>
      <c r="P98" s="34">
        <v>0.70399899999999993</v>
      </c>
      <c r="Q98" s="142">
        <v>0.70397354594824146</v>
      </c>
      <c r="R98" s="142"/>
      <c r="S98" s="34">
        <v>0.51252554806982786</v>
      </c>
      <c r="T98" s="514">
        <v>-1.6817260116674948</v>
      </c>
      <c r="U98" s="54"/>
      <c r="X98" s="508" t="s">
        <v>1019</v>
      </c>
      <c r="Y98" s="508" t="s">
        <v>1018</v>
      </c>
      <c r="Z98" s="586"/>
      <c r="AA98" s="3" t="s">
        <v>49</v>
      </c>
    </row>
    <row r="99" spans="1:27">
      <c r="A99" s="257" t="s">
        <v>149</v>
      </c>
      <c r="B99" s="3" t="s">
        <v>150</v>
      </c>
      <c r="C99" s="7">
        <v>20</v>
      </c>
      <c r="D99" s="3">
        <v>0.5</v>
      </c>
      <c r="E99" s="3" t="s">
        <v>87</v>
      </c>
      <c r="F99" s="28">
        <v>73.400000000000006</v>
      </c>
      <c r="G99" s="28">
        <v>33.1</v>
      </c>
      <c r="H99" s="28">
        <v>23.2</v>
      </c>
      <c r="I99" s="28">
        <v>213</v>
      </c>
      <c r="J99" s="46">
        <f t="shared" si="26"/>
        <v>3.1637931034482762</v>
      </c>
      <c r="K99" s="14">
        <f t="shared" si="27"/>
        <v>9.181034482758621</v>
      </c>
      <c r="L99" s="14">
        <f t="shared" si="28"/>
        <v>0.39145616741332212</v>
      </c>
      <c r="M99" s="14"/>
      <c r="N99" s="14">
        <f t="shared" si="29"/>
        <v>2.2175226586102719</v>
      </c>
      <c r="O99" s="14"/>
      <c r="P99" s="34">
        <v>0.70390299999999995</v>
      </c>
      <c r="Q99" s="142">
        <v>0.70387979291124547</v>
      </c>
      <c r="R99" s="142"/>
      <c r="S99" s="34">
        <v>0.51253560283280652</v>
      </c>
      <c r="T99" s="514">
        <v>-1.4956162577184351</v>
      </c>
      <c r="U99" s="54"/>
      <c r="X99" s="508" t="s">
        <v>1021</v>
      </c>
      <c r="Y99" s="508" t="s">
        <v>1020</v>
      </c>
      <c r="Z99" s="586"/>
      <c r="AA99" s="3" t="s">
        <v>152</v>
      </c>
    </row>
    <row r="100" spans="1:27">
      <c r="A100" s="260" t="s">
        <v>153</v>
      </c>
      <c r="B100" s="3" t="s">
        <v>173</v>
      </c>
      <c r="C100" s="7">
        <v>2.1</v>
      </c>
      <c r="D100" s="3">
        <v>0.1</v>
      </c>
      <c r="E100" s="3" t="s">
        <v>87</v>
      </c>
      <c r="F100" s="2"/>
      <c r="G100" s="55"/>
      <c r="H100" s="2"/>
      <c r="I100" s="2"/>
      <c r="J100" s="46"/>
      <c r="K100" s="14"/>
      <c r="L100" s="14"/>
      <c r="M100" s="14"/>
      <c r="N100" s="14"/>
      <c r="O100" s="14"/>
      <c r="P100" s="34">
        <v>0.70422800000000008</v>
      </c>
      <c r="Q100" s="142">
        <v>0.70422631330835828</v>
      </c>
      <c r="R100" s="142"/>
      <c r="S100" s="34">
        <v>0.51274199999999992</v>
      </c>
      <c r="T100" s="514">
        <v>2.0416470435336009</v>
      </c>
      <c r="U100" s="54"/>
      <c r="X100" s="508" t="s">
        <v>1023</v>
      </c>
      <c r="Y100" s="508" t="s">
        <v>1022</v>
      </c>
      <c r="Z100" s="586"/>
      <c r="AA100" s="3" t="s">
        <v>49</v>
      </c>
    </row>
    <row r="101" spans="1:27">
      <c r="A101" s="260" t="s">
        <v>154</v>
      </c>
      <c r="B101" s="3" t="s">
        <v>173</v>
      </c>
      <c r="C101" s="7">
        <v>2.7</v>
      </c>
      <c r="D101" s="3">
        <v>0.1</v>
      </c>
      <c r="E101" s="3" t="s">
        <v>87</v>
      </c>
      <c r="F101" s="2"/>
      <c r="G101" s="55"/>
      <c r="H101" s="2"/>
      <c r="I101" s="2"/>
      <c r="J101" s="46"/>
      <c r="K101" s="14"/>
      <c r="L101" s="14"/>
      <c r="M101" s="14"/>
      <c r="N101" s="14"/>
      <c r="O101" s="14"/>
      <c r="P101" s="49"/>
      <c r="Q101" s="49"/>
      <c r="R101" s="49"/>
      <c r="S101" s="49"/>
      <c r="T101" s="515"/>
      <c r="U101" s="49"/>
      <c r="X101" s="508" t="s">
        <v>1025</v>
      </c>
      <c r="Y101" s="508" t="s">
        <v>1024</v>
      </c>
      <c r="Z101" s="586"/>
      <c r="AA101" s="3" t="s">
        <v>49</v>
      </c>
    </row>
    <row r="102" spans="1:27">
      <c r="A102" s="260" t="s">
        <v>155</v>
      </c>
      <c r="B102" s="3" t="s">
        <v>173</v>
      </c>
      <c r="C102" s="7">
        <v>4.5</v>
      </c>
      <c r="D102" s="3">
        <v>0.2</v>
      </c>
      <c r="E102" s="3" t="s">
        <v>87</v>
      </c>
      <c r="F102" s="421">
        <v>26.023759999999999</v>
      </c>
      <c r="G102" s="421">
        <v>21.585650999999999</v>
      </c>
      <c r="H102" s="421">
        <v>24.180758999999998</v>
      </c>
      <c r="I102" s="421">
        <v>144.69238999999999</v>
      </c>
      <c r="J102" s="46">
        <f t="shared" ref="J102:J119" si="30">F102/H102</f>
        <v>1.0762176654587228</v>
      </c>
      <c r="K102" s="14">
        <f t="shared" ref="K102:K119" si="31">I102/H102</f>
        <v>5.9837819813679136</v>
      </c>
      <c r="L102" s="14">
        <f t="shared" ref="L102:L119" si="32">1.74+LOG(J102,10)-1.92*LOG(K102,10)</f>
        <v>0.2801066540637609</v>
      </c>
      <c r="M102" s="14"/>
      <c r="N102" s="14">
        <f t="shared" ref="N102:N119" si="33">F102/G102</f>
        <v>1.2056045935329911</v>
      </c>
      <c r="O102" s="14"/>
      <c r="P102" s="34">
        <v>0.70420700000000003</v>
      </c>
      <c r="Q102" s="142">
        <v>0.7042022258632108</v>
      </c>
      <c r="R102" s="142"/>
      <c r="S102" s="34">
        <v>0.51278899999999994</v>
      </c>
      <c r="T102" s="514">
        <v>2.9683885839881796</v>
      </c>
      <c r="U102" s="54"/>
      <c r="X102" s="508" t="s">
        <v>1027</v>
      </c>
      <c r="Y102" s="508" t="s">
        <v>1026</v>
      </c>
      <c r="Z102" s="586"/>
      <c r="AA102" s="3" t="s">
        <v>152</v>
      </c>
    </row>
    <row r="103" spans="1:27">
      <c r="A103" s="260" t="s">
        <v>156</v>
      </c>
      <c r="B103" s="3" t="s">
        <v>173</v>
      </c>
      <c r="C103" s="7">
        <v>4.3</v>
      </c>
      <c r="D103" s="3">
        <v>0.2</v>
      </c>
      <c r="E103" s="3" t="s">
        <v>87</v>
      </c>
      <c r="F103" s="421">
        <v>26.415621999999999</v>
      </c>
      <c r="G103" s="421">
        <v>23.171223999999999</v>
      </c>
      <c r="H103" s="421">
        <v>23.377385</v>
      </c>
      <c r="I103" s="421">
        <v>156.03176999999999</v>
      </c>
      <c r="J103" s="46">
        <f t="shared" si="30"/>
        <v>1.1299647928970669</v>
      </c>
      <c r="K103" s="14">
        <f t="shared" si="31"/>
        <v>6.6744749252322277</v>
      </c>
      <c r="L103" s="14">
        <f t="shared" si="32"/>
        <v>0.21018406887367824</v>
      </c>
      <c r="M103" s="14"/>
      <c r="N103" s="14">
        <f t="shared" si="33"/>
        <v>1.1400184124930128</v>
      </c>
      <c r="O103" s="14"/>
      <c r="P103" s="49"/>
      <c r="Q103" s="49"/>
      <c r="R103" s="49"/>
      <c r="S103" s="49"/>
      <c r="T103" s="515"/>
      <c r="U103" s="49"/>
      <c r="X103" s="508" t="s">
        <v>1029</v>
      </c>
      <c r="Y103" s="508" t="s">
        <v>1028</v>
      </c>
      <c r="Z103" s="586"/>
      <c r="AA103" s="3" t="s">
        <v>152</v>
      </c>
    </row>
    <row r="104" spans="1:27">
      <c r="A104" s="260" t="s">
        <v>157</v>
      </c>
      <c r="B104" s="3" t="s">
        <v>173</v>
      </c>
      <c r="C104" s="7">
        <v>4</v>
      </c>
      <c r="D104" s="3">
        <v>0.15</v>
      </c>
      <c r="E104" s="3" t="s">
        <v>87</v>
      </c>
      <c r="F104" s="421">
        <v>35.570681</v>
      </c>
      <c r="G104" s="421">
        <v>25.134022999999999</v>
      </c>
      <c r="H104" s="421">
        <v>21.509606000000002</v>
      </c>
      <c r="I104" s="421">
        <v>164.63764</v>
      </c>
      <c r="J104" s="46">
        <f t="shared" si="30"/>
        <v>1.6537114161923745</v>
      </c>
      <c r="K104" s="14">
        <f t="shared" si="31"/>
        <v>7.6541448504449594</v>
      </c>
      <c r="L104" s="14">
        <f t="shared" si="32"/>
        <v>0.26137810515220816</v>
      </c>
      <c r="M104" s="14"/>
      <c r="N104" s="14">
        <f t="shared" si="33"/>
        <v>1.4152402502376957</v>
      </c>
      <c r="O104" s="14"/>
      <c r="P104" s="49"/>
      <c r="Q104" s="49"/>
      <c r="R104" s="49"/>
      <c r="S104" s="49"/>
      <c r="T104" s="515"/>
      <c r="U104" s="49"/>
      <c r="X104" s="508" t="s">
        <v>1031</v>
      </c>
      <c r="Y104" s="508" t="s">
        <v>1030</v>
      </c>
      <c r="Z104" s="586"/>
      <c r="AA104" s="3" t="s">
        <v>49</v>
      </c>
    </row>
    <row r="105" spans="1:27">
      <c r="A105" s="257" t="s">
        <v>158</v>
      </c>
      <c r="B105" s="3" t="s">
        <v>173</v>
      </c>
      <c r="C105" s="7">
        <v>4.8</v>
      </c>
      <c r="D105" s="3">
        <v>0.2</v>
      </c>
      <c r="E105" s="3" t="s">
        <v>87</v>
      </c>
      <c r="F105" s="421">
        <v>32.804595283697346</v>
      </c>
      <c r="G105" s="421">
        <v>24.955374643019702</v>
      </c>
      <c r="H105" s="421">
        <v>20.700725183486014</v>
      </c>
      <c r="I105" s="421">
        <v>175.33171132149107</v>
      </c>
      <c r="J105" s="46">
        <f t="shared" si="30"/>
        <v>1.5847075400946429</v>
      </c>
      <c r="K105" s="14">
        <f t="shared" si="31"/>
        <v>8.4698342578530426</v>
      </c>
      <c r="L105" s="14">
        <f t="shared" si="32"/>
        <v>0.15842929344710455</v>
      </c>
      <c r="M105" s="14"/>
      <c r="N105" s="14">
        <f t="shared" si="33"/>
        <v>1.3145302666443102</v>
      </c>
      <c r="O105" s="14"/>
      <c r="P105" s="34">
        <v>0.70413849511640658</v>
      </c>
      <c r="Q105" s="142">
        <v>0.70413343211507773</v>
      </c>
      <c r="R105" s="142"/>
      <c r="S105" s="34">
        <v>0.51274175996671811</v>
      </c>
      <c r="T105" s="514">
        <v>2.0671903339453124</v>
      </c>
      <c r="U105" s="54"/>
      <c r="X105" s="508" t="s">
        <v>1033</v>
      </c>
      <c r="Y105" s="508" t="s">
        <v>1032</v>
      </c>
      <c r="Z105" s="586"/>
      <c r="AA105" s="3" t="s">
        <v>152</v>
      </c>
    </row>
    <row r="106" spans="1:27">
      <c r="A106" s="260" t="s">
        <v>159</v>
      </c>
      <c r="B106" s="3" t="s">
        <v>173</v>
      </c>
      <c r="C106" s="7">
        <v>5</v>
      </c>
      <c r="D106" s="3">
        <v>0.2</v>
      </c>
      <c r="E106" s="3" t="s">
        <v>87</v>
      </c>
      <c r="F106" s="421">
        <v>26.976175999999999</v>
      </c>
      <c r="G106" s="421">
        <v>22.257684000000001</v>
      </c>
      <c r="H106" s="421">
        <v>23.674454999999998</v>
      </c>
      <c r="I106" s="421">
        <v>130.99297999999999</v>
      </c>
      <c r="J106" s="46">
        <f t="shared" si="30"/>
        <v>1.1394634427698547</v>
      </c>
      <c r="K106" s="14">
        <f t="shared" si="31"/>
        <v>5.5330937924442187</v>
      </c>
      <c r="L106" s="14">
        <f t="shared" si="32"/>
        <v>0.3702017747461035</v>
      </c>
      <c r="M106" s="14"/>
      <c r="N106" s="14">
        <f t="shared" si="33"/>
        <v>1.2119938444628828</v>
      </c>
      <c r="O106" s="14"/>
      <c r="P106" s="49"/>
      <c r="Q106" s="49"/>
      <c r="R106" s="49"/>
      <c r="S106" s="49"/>
      <c r="T106" s="515"/>
      <c r="U106" s="49"/>
      <c r="X106" s="508" t="s">
        <v>1035</v>
      </c>
      <c r="Y106" s="508" t="s">
        <v>1034</v>
      </c>
      <c r="Z106" s="586"/>
      <c r="AA106" s="3" t="s">
        <v>152</v>
      </c>
    </row>
    <row r="107" spans="1:27">
      <c r="A107" s="257" t="s">
        <v>160</v>
      </c>
      <c r="B107" s="3" t="s">
        <v>173</v>
      </c>
      <c r="C107" s="7">
        <v>9.6</v>
      </c>
      <c r="D107" s="3">
        <v>0.3</v>
      </c>
      <c r="E107" s="3" t="s">
        <v>87</v>
      </c>
      <c r="F107" s="421">
        <v>35.441886801279566</v>
      </c>
      <c r="G107" s="421">
        <v>22.185520772812346</v>
      </c>
      <c r="H107" s="421">
        <v>19.519953438552431</v>
      </c>
      <c r="I107" s="421">
        <v>181.15675610409951</v>
      </c>
      <c r="J107" s="46">
        <f t="shared" si="30"/>
        <v>1.8156747613588509</v>
      </c>
      <c r="K107" s="14">
        <f t="shared" si="31"/>
        <v>9.2805936589126325</v>
      </c>
      <c r="L107" s="14">
        <f t="shared" si="32"/>
        <v>0.14129260146137756</v>
      </c>
      <c r="M107" s="14"/>
      <c r="N107" s="14">
        <f t="shared" si="33"/>
        <v>1.5975233200165613</v>
      </c>
      <c r="O107" s="14"/>
      <c r="P107" s="34">
        <v>0.7043765450602274</v>
      </c>
      <c r="Q107" s="142">
        <v>0.70436142448884509</v>
      </c>
      <c r="R107" s="142"/>
      <c r="S107" s="34">
        <v>0.51253870197082374</v>
      </c>
      <c r="T107" s="514">
        <v>-1.8582141008172126</v>
      </c>
      <c r="U107" s="54"/>
      <c r="X107" s="508" t="s">
        <v>1037</v>
      </c>
      <c r="Y107" s="508" t="s">
        <v>1036</v>
      </c>
      <c r="Z107" s="586"/>
      <c r="AA107" s="3" t="s">
        <v>46</v>
      </c>
    </row>
    <row r="108" spans="1:27">
      <c r="A108" s="257" t="s">
        <v>161</v>
      </c>
      <c r="B108" s="3" t="s">
        <v>173</v>
      </c>
      <c r="C108" s="7">
        <v>8.75</v>
      </c>
      <c r="D108" s="3">
        <v>0.25</v>
      </c>
      <c r="E108" s="3" t="s">
        <v>87</v>
      </c>
      <c r="F108" s="421">
        <v>39.651833216065263</v>
      </c>
      <c r="G108" s="421">
        <v>23.840142638630983</v>
      </c>
      <c r="H108" s="421">
        <v>19.729224226194475</v>
      </c>
      <c r="I108" s="421">
        <v>187.70320437858686</v>
      </c>
      <c r="J108" s="46">
        <f t="shared" si="30"/>
        <v>2.0098019446410649</v>
      </c>
      <c r="K108" s="14">
        <f t="shared" si="31"/>
        <v>9.5139678188346331</v>
      </c>
      <c r="L108" s="14">
        <f t="shared" si="32"/>
        <v>0.16469884019442027</v>
      </c>
      <c r="M108" s="14"/>
      <c r="N108" s="14">
        <f t="shared" si="33"/>
        <v>1.6632380861603042</v>
      </c>
      <c r="O108" s="14"/>
      <c r="P108" s="34">
        <v>0.70411599999999996</v>
      </c>
      <c r="Q108" s="142">
        <v>0.70411599999999996</v>
      </c>
      <c r="R108" s="142"/>
      <c r="S108" s="34">
        <v>0.51255700000000004</v>
      </c>
      <c r="T108" s="514">
        <v>-1.3605127182425569</v>
      </c>
      <c r="U108" s="54"/>
      <c r="X108" s="508" t="s">
        <v>1039</v>
      </c>
      <c r="Y108" s="508" t="s">
        <v>1038</v>
      </c>
      <c r="Z108" s="586"/>
      <c r="AA108" s="3" t="s">
        <v>46</v>
      </c>
    </row>
    <row r="109" spans="1:27">
      <c r="A109" s="257" t="s">
        <v>162</v>
      </c>
      <c r="B109" s="3" t="s">
        <v>173</v>
      </c>
      <c r="C109" s="7">
        <v>7.4</v>
      </c>
      <c r="D109" s="3">
        <v>0.2</v>
      </c>
      <c r="E109" s="3" t="s">
        <v>87</v>
      </c>
      <c r="F109" s="421">
        <v>37.805566961532023</v>
      </c>
      <c r="G109" s="421">
        <v>25.76209166865257</v>
      </c>
      <c r="H109" s="421">
        <v>21.822213892467566</v>
      </c>
      <c r="I109" s="421">
        <v>184.48330322836028</v>
      </c>
      <c r="J109" s="46">
        <f t="shared" si="30"/>
        <v>1.7324349925184024</v>
      </c>
      <c r="K109" s="14">
        <f t="shared" si="31"/>
        <v>8.4539224176534589</v>
      </c>
      <c r="L109" s="14">
        <f t="shared" si="32"/>
        <v>0.19870509195269959</v>
      </c>
      <c r="M109" s="14"/>
      <c r="N109" s="14">
        <f t="shared" si="33"/>
        <v>1.4674882555260065</v>
      </c>
      <c r="O109" s="14"/>
      <c r="P109" s="34">
        <v>0.7039768225463251</v>
      </c>
      <c r="Q109" s="142">
        <v>0.70396222714448387</v>
      </c>
      <c r="R109" s="142"/>
      <c r="S109" s="34">
        <v>0.51266264542620987</v>
      </c>
      <c r="T109" s="514">
        <v>0.54684287473349968</v>
      </c>
      <c r="U109" s="54"/>
      <c r="X109" s="508" t="s">
        <v>1141</v>
      </c>
      <c r="Y109" s="508" t="s">
        <v>1040</v>
      </c>
      <c r="Z109" s="586"/>
      <c r="AA109" s="3" t="s">
        <v>49</v>
      </c>
    </row>
    <row r="110" spans="1:27">
      <c r="A110" s="257" t="s">
        <v>163</v>
      </c>
      <c r="B110" s="3" t="s">
        <v>173</v>
      </c>
      <c r="C110" s="7">
        <v>8.35</v>
      </c>
      <c r="D110" s="3">
        <v>0.2</v>
      </c>
      <c r="E110" s="3" t="s">
        <v>87</v>
      </c>
      <c r="F110" s="421">
        <v>33.301538052420931</v>
      </c>
      <c r="G110" s="421">
        <v>23.506660080405332</v>
      </c>
      <c r="H110" s="421">
        <v>18.763698492973909</v>
      </c>
      <c r="I110" s="421">
        <v>169.66588598454263</v>
      </c>
      <c r="J110" s="46">
        <f t="shared" si="30"/>
        <v>1.7747853955812996</v>
      </c>
      <c r="K110" s="14">
        <f t="shared" si="31"/>
        <v>9.0422411151018149</v>
      </c>
      <c r="L110" s="14">
        <f t="shared" si="32"/>
        <v>0.15309576601097685</v>
      </c>
      <c r="M110" s="14"/>
      <c r="N110" s="14">
        <f t="shared" si="33"/>
        <v>1.4166852261661964</v>
      </c>
      <c r="O110" s="14"/>
      <c r="P110" s="34">
        <v>0.70437984860520686</v>
      </c>
      <c r="Q110" s="142">
        <v>0.70436638180055067</v>
      </c>
      <c r="R110" s="142"/>
      <c r="S110" s="34">
        <v>0.51244800537380375</v>
      </c>
      <c r="T110" s="514">
        <v>-3.6365920947090125</v>
      </c>
      <c r="U110" s="54"/>
      <c r="X110" s="508" t="s">
        <v>1042</v>
      </c>
      <c r="Y110" s="508" t="s">
        <v>1041</v>
      </c>
      <c r="Z110" s="586"/>
      <c r="AA110" s="3" t="s">
        <v>49</v>
      </c>
    </row>
    <row r="111" spans="1:27">
      <c r="A111" s="257" t="s">
        <v>164</v>
      </c>
      <c r="B111" s="3" t="s">
        <v>173</v>
      </c>
      <c r="C111" s="7">
        <v>8.1999999999999993</v>
      </c>
      <c r="D111" s="3">
        <v>0.2</v>
      </c>
      <c r="E111" s="3" t="s">
        <v>87</v>
      </c>
      <c r="F111" s="421">
        <v>29.853119504930795</v>
      </c>
      <c r="G111" s="421">
        <v>20.561282312734551</v>
      </c>
      <c r="H111" s="421">
        <v>20.990051668955047</v>
      </c>
      <c r="I111" s="421">
        <v>164.27031551547816</v>
      </c>
      <c r="J111" s="46">
        <f t="shared" si="30"/>
        <v>1.4222508822636444</v>
      </c>
      <c r="K111" s="14">
        <f t="shared" si="31"/>
        <v>7.8261034372983067</v>
      </c>
      <c r="L111" s="14">
        <f t="shared" si="32"/>
        <v>0.17736869122682286</v>
      </c>
      <c r="M111" s="14"/>
      <c r="N111" s="14">
        <f t="shared" si="33"/>
        <v>1.4519094213516721</v>
      </c>
      <c r="O111" s="14"/>
      <c r="P111" s="34">
        <v>0.70431015907658545</v>
      </c>
      <c r="Q111" s="142">
        <v>0.70429738220603544</v>
      </c>
      <c r="R111" s="142"/>
      <c r="S111" s="34">
        <v>0.51259425111353618</v>
      </c>
      <c r="T111" s="514">
        <v>-0.79024504827551745</v>
      </c>
      <c r="U111" s="54"/>
      <c r="X111" s="508" t="s">
        <v>1044</v>
      </c>
      <c r="Y111" s="508" t="s">
        <v>1043</v>
      </c>
      <c r="Z111" s="586"/>
      <c r="AA111" s="3" t="s">
        <v>49</v>
      </c>
    </row>
    <row r="112" spans="1:27">
      <c r="A112" s="257" t="s">
        <v>165</v>
      </c>
      <c r="B112" s="3" t="s">
        <v>173</v>
      </c>
      <c r="C112" s="7">
        <v>8</v>
      </c>
      <c r="D112" s="3">
        <v>0.2</v>
      </c>
      <c r="E112" s="3" t="s">
        <v>87</v>
      </c>
      <c r="F112" s="421">
        <v>38.905309349652249</v>
      </c>
      <c r="G112" s="421">
        <v>25.629075797511856</v>
      </c>
      <c r="H112" s="421">
        <v>19.795642257552526</v>
      </c>
      <c r="I112" s="421">
        <v>187.30385948433678</v>
      </c>
      <c r="J112" s="46">
        <f t="shared" si="30"/>
        <v>1.965347162949912</v>
      </c>
      <c r="K112" s="14">
        <f t="shared" si="31"/>
        <v>9.4618733278469787</v>
      </c>
      <c r="L112" s="14">
        <f t="shared" si="32"/>
        <v>0.15956318737414188</v>
      </c>
      <c r="M112" s="14"/>
      <c r="N112" s="14">
        <f t="shared" si="33"/>
        <v>1.518014526041914</v>
      </c>
      <c r="O112" s="14"/>
      <c r="P112" s="34">
        <v>0.70424323088905205</v>
      </c>
      <c r="Q112" s="142">
        <v>0.70423131424866725</v>
      </c>
      <c r="R112" s="142"/>
      <c r="S112" s="34">
        <v>0.51249057376234264</v>
      </c>
      <c r="T112" s="514">
        <v>-2.805922481491363</v>
      </c>
      <c r="U112" s="54"/>
      <c r="X112" s="508" t="s">
        <v>1046</v>
      </c>
      <c r="Y112" s="508" t="s">
        <v>1045</v>
      </c>
      <c r="Z112" s="586"/>
      <c r="AA112" s="3" t="s">
        <v>49</v>
      </c>
    </row>
    <row r="113" spans="1:27">
      <c r="A113" s="260" t="s">
        <v>166</v>
      </c>
      <c r="B113" s="3" t="s">
        <v>173</v>
      </c>
      <c r="C113" s="7">
        <v>8.1999999999999993</v>
      </c>
      <c r="D113" s="3">
        <v>0.25</v>
      </c>
      <c r="E113" s="3" t="s">
        <v>87</v>
      </c>
      <c r="F113" s="55"/>
      <c r="G113" s="55"/>
      <c r="H113" s="55"/>
      <c r="I113" s="55"/>
      <c r="J113" s="46"/>
      <c r="K113" s="14"/>
      <c r="L113" s="14"/>
      <c r="M113" s="14"/>
      <c r="N113" s="14"/>
      <c r="O113" s="14"/>
      <c r="P113" s="34">
        <v>0.70414500000000002</v>
      </c>
      <c r="Q113" s="142">
        <v>0.70413461454239745</v>
      </c>
      <c r="R113" s="142"/>
      <c r="S113" s="34">
        <v>0.512652</v>
      </c>
      <c r="T113" s="514">
        <v>0.30068104478031543</v>
      </c>
      <c r="U113" s="54"/>
      <c r="X113" s="508" t="s">
        <v>1048</v>
      </c>
      <c r="Y113" s="508" t="s">
        <v>1047</v>
      </c>
      <c r="Z113" s="586"/>
      <c r="AA113" s="3" t="s">
        <v>49</v>
      </c>
    </row>
    <row r="114" spans="1:27">
      <c r="A114" s="260" t="s">
        <v>167</v>
      </c>
      <c r="B114" s="3" t="s">
        <v>173</v>
      </c>
      <c r="C114" s="7">
        <v>8.1</v>
      </c>
      <c r="D114" s="3">
        <v>0.2</v>
      </c>
      <c r="E114" s="3" t="s">
        <v>87</v>
      </c>
      <c r="F114" s="55"/>
      <c r="G114" s="55"/>
      <c r="H114" s="55"/>
      <c r="I114" s="55"/>
      <c r="J114" s="46"/>
      <c r="K114" s="14"/>
      <c r="L114" s="14"/>
      <c r="M114" s="14"/>
      <c r="N114" s="14"/>
      <c r="O114" s="14"/>
      <c r="P114" s="49"/>
      <c r="Q114" s="49"/>
      <c r="R114" s="49"/>
      <c r="S114" s="49"/>
      <c r="T114" s="515"/>
      <c r="U114" s="49"/>
      <c r="X114" s="508" t="s">
        <v>1050</v>
      </c>
      <c r="Y114" s="508" t="s">
        <v>1049</v>
      </c>
      <c r="Z114" s="586"/>
      <c r="AA114" s="3" t="s">
        <v>49</v>
      </c>
    </row>
    <row r="115" spans="1:27">
      <c r="A115" s="257" t="s">
        <v>168</v>
      </c>
      <c r="B115" s="3" t="s">
        <v>173</v>
      </c>
      <c r="C115" s="7">
        <v>14</v>
      </c>
      <c r="D115" s="3">
        <v>0.4</v>
      </c>
      <c r="E115" s="3" t="s">
        <v>87</v>
      </c>
      <c r="F115" s="421">
        <v>38.200000000000003</v>
      </c>
      <c r="G115" s="421">
        <v>22.766666666666666</v>
      </c>
      <c r="H115" s="421">
        <v>19.133333333333333</v>
      </c>
      <c r="I115" s="421">
        <v>176.66666666666666</v>
      </c>
      <c r="J115" s="46">
        <f t="shared" si="30"/>
        <v>1.996515679442509</v>
      </c>
      <c r="K115" s="14">
        <f t="shared" si="31"/>
        <v>9.2334494773519165</v>
      </c>
      <c r="L115" s="14">
        <f t="shared" si="32"/>
        <v>0.18677388900399183</v>
      </c>
      <c r="M115" s="14"/>
      <c r="N115" s="14">
        <f t="shared" si="33"/>
        <v>1.6778916544655931</v>
      </c>
      <c r="O115" s="14"/>
      <c r="P115" s="34">
        <v>0.70409100000000002</v>
      </c>
      <c r="Q115" s="142">
        <v>0.70406747180669338</v>
      </c>
      <c r="R115" s="142"/>
      <c r="S115" s="34">
        <v>0.51260899999999998</v>
      </c>
      <c r="T115" s="514">
        <v>-0.51998916330786571</v>
      </c>
      <c r="U115" s="54"/>
      <c r="X115" s="509" t="s">
        <v>1052</v>
      </c>
      <c r="Y115" s="509" t="s">
        <v>1051</v>
      </c>
      <c r="Z115" s="586"/>
      <c r="AA115" s="3" t="s">
        <v>46</v>
      </c>
    </row>
    <row r="116" spans="1:27">
      <c r="A116" s="257" t="s">
        <v>169</v>
      </c>
      <c r="B116" s="3" t="s">
        <v>173</v>
      </c>
      <c r="C116" s="7">
        <v>16.8</v>
      </c>
      <c r="D116" s="3">
        <v>0.5</v>
      </c>
      <c r="E116" s="3" t="s">
        <v>87</v>
      </c>
      <c r="F116" s="421">
        <v>31.838012168888191</v>
      </c>
      <c r="G116" s="421">
        <v>17.705254810796106</v>
      </c>
      <c r="H116" s="421">
        <v>19.118088566143747</v>
      </c>
      <c r="I116" s="421">
        <v>156.03111015220838</v>
      </c>
      <c r="J116" s="46">
        <f t="shared" si="30"/>
        <v>1.665334484602722</v>
      </c>
      <c r="K116" s="14">
        <f t="shared" si="31"/>
        <v>8.161438818131856</v>
      </c>
      <c r="L116" s="14">
        <f t="shared" si="32"/>
        <v>0.21090935495231866</v>
      </c>
      <c r="M116" s="14"/>
      <c r="N116" s="14">
        <f t="shared" si="33"/>
        <v>1.7982238894113163</v>
      </c>
      <c r="O116" s="14"/>
      <c r="P116" s="34">
        <v>0.70410649569724393</v>
      </c>
      <c r="Q116" s="142">
        <v>0.70407706207393761</v>
      </c>
      <c r="R116" s="142"/>
      <c r="S116" s="34">
        <v>0.51253834347716198</v>
      </c>
      <c r="T116" s="514">
        <v>-1.831339958183742</v>
      </c>
      <c r="U116" s="54"/>
      <c r="X116" s="508" t="s">
        <v>1054</v>
      </c>
      <c r="Y116" s="508" t="s">
        <v>1053</v>
      </c>
      <c r="Z116" s="586"/>
      <c r="AA116" s="3" t="s">
        <v>46</v>
      </c>
    </row>
    <row r="117" spans="1:27">
      <c r="A117" s="257" t="s">
        <v>170</v>
      </c>
      <c r="B117" s="3" t="s">
        <v>173</v>
      </c>
      <c r="C117" s="7">
        <v>13.8</v>
      </c>
      <c r="D117" s="3">
        <v>0.6</v>
      </c>
      <c r="E117" s="3" t="s">
        <v>87</v>
      </c>
      <c r="F117" s="421">
        <v>35.38004120031669</v>
      </c>
      <c r="G117" s="421">
        <v>21.81459436208219</v>
      </c>
      <c r="H117" s="421">
        <v>18.019986364103126</v>
      </c>
      <c r="I117" s="421">
        <v>168.88002042055248</v>
      </c>
      <c r="J117" s="46">
        <f t="shared" si="30"/>
        <v>1.9633778009286298</v>
      </c>
      <c r="K117" s="14">
        <f t="shared" si="31"/>
        <v>9.3718173259537778</v>
      </c>
      <c r="L117" s="14">
        <f t="shared" si="32"/>
        <v>0.16710215187903765</v>
      </c>
      <c r="M117" s="14"/>
      <c r="N117" s="14">
        <f t="shared" si="33"/>
        <v>1.6218518947945126</v>
      </c>
      <c r="O117" s="14"/>
      <c r="P117" s="49"/>
      <c r="Q117" s="49"/>
      <c r="R117" s="49"/>
      <c r="S117" s="49"/>
      <c r="T117" s="515"/>
      <c r="U117" s="49"/>
      <c r="X117" s="508" t="s">
        <v>1056</v>
      </c>
      <c r="Y117" s="508" t="s">
        <v>1055</v>
      </c>
      <c r="Z117" s="586"/>
      <c r="AA117" s="3" t="s">
        <v>49</v>
      </c>
    </row>
    <row r="118" spans="1:27">
      <c r="A118" s="257" t="s">
        <v>171</v>
      </c>
      <c r="B118" s="3" t="s">
        <v>173</v>
      </c>
      <c r="C118" s="7">
        <v>12.9</v>
      </c>
      <c r="D118" s="3">
        <v>0.3</v>
      </c>
      <c r="E118" s="3" t="s">
        <v>87</v>
      </c>
      <c r="F118" s="421">
        <v>55.575233427649692</v>
      </c>
      <c r="G118" s="421">
        <v>38.612225703857099</v>
      </c>
      <c r="H118" s="421">
        <v>21.972554162153919</v>
      </c>
      <c r="I118" s="421">
        <v>244.35973960109996</v>
      </c>
      <c r="J118" s="46">
        <f t="shared" si="30"/>
        <v>2.5293023750226489</v>
      </c>
      <c r="K118" s="14">
        <f t="shared" si="31"/>
        <v>11.121134930320997</v>
      </c>
      <c r="L118" s="14">
        <f t="shared" si="32"/>
        <v>0.13439446065964056</v>
      </c>
      <c r="M118" s="14"/>
      <c r="N118" s="14">
        <f t="shared" si="33"/>
        <v>1.4393170146132783</v>
      </c>
      <c r="O118" s="14"/>
      <c r="P118" s="34">
        <v>0.70403720036596862</v>
      </c>
      <c r="Q118" s="142">
        <v>0.70401704515613783</v>
      </c>
      <c r="R118" s="142"/>
      <c r="S118" s="34">
        <v>0.51261505380056493</v>
      </c>
      <c r="T118" s="514">
        <v>-0.32289175944111292</v>
      </c>
      <c r="U118" s="54"/>
      <c r="X118" s="508" t="s">
        <v>1058</v>
      </c>
      <c r="Y118" s="508" t="s">
        <v>1057</v>
      </c>
      <c r="Z118" s="586"/>
      <c r="AA118" s="3" t="s">
        <v>49</v>
      </c>
    </row>
    <row r="119" spans="1:27">
      <c r="A119" s="257" t="s">
        <v>172</v>
      </c>
      <c r="B119" s="3" t="s">
        <v>173</v>
      </c>
      <c r="C119" s="7">
        <v>16.600000000000001</v>
      </c>
      <c r="D119" s="3">
        <v>0.4</v>
      </c>
      <c r="E119" s="3" t="s">
        <v>87</v>
      </c>
      <c r="F119" s="421">
        <v>43.933333333333337</v>
      </c>
      <c r="G119" s="421">
        <v>29.066666666666666</v>
      </c>
      <c r="H119" s="421">
        <v>21.4</v>
      </c>
      <c r="I119" s="421">
        <v>194</v>
      </c>
      <c r="J119" s="46">
        <f t="shared" si="30"/>
        <v>2.0529595015576327</v>
      </c>
      <c r="K119" s="14">
        <f t="shared" si="31"/>
        <v>9.0654205607476648</v>
      </c>
      <c r="L119" s="14">
        <f t="shared" si="32"/>
        <v>0.21419550555355049</v>
      </c>
      <c r="M119" s="14"/>
      <c r="N119" s="14">
        <f t="shared" si="33"/>
        <v>1.511467889908257</v>
      </c>
      <c r="O119" s="14"/>
      <c r="P119" s="34">
        <v>0.70428299999999999</v>
      </c>
      <c r="Q119" s="142">
        <v>0.70425344534039525</v>
      </c>
      <c r="R119" s="142"/>
      <c r="S119" s="34">
        <v>0.51263199999999998</v>
      </c>
      <c r="T119" s="514">
        <v>0.29955519742941306</v>
      </c>
      <c r="U119" s="54"/>
      <c r="X119" s="508" t="s">
        <v>1060</v>
      </c>
      <c r="Y119" s="508" t="s">
        <v>1059</v>
      </c>
      <c r="Z119" s="586"/>
      <c r="AA119" s="3" t="s">
        <v>49</v>
      </c>
    </row>
    <row r="120" spans="1:27">
      <c r="A120" s="257" t="s">
        <v>174</v>
      </c>
      <c r="B120" s="3" t="s">
        <v>194</v>
      </c>
      <c r="C120" s="457">
        <v>15.9</v>
      </c>
      <c r="D120" s="43">
        <v>0.7</v>
      </c>
      <c r="E120" s="3" t="s">
        <v>87</v>
      </c>
      <c r="F120" s="28">
        <v>42.374696420800866</v>
      </c>
      <c r="G120" s="28">
        <v>22.650713666406553</v>
      </c>
      <c r="H120" s="28">
        <v>19.547376731004512</v>
      </c>
      <c r="I120" s="28">
        <v>206.3051095657525</v>
      </c>
      <c r="J120" s="46">
        <f t="shared" ref="J120:J141" si="34">F120/H120</f>
        <v>2.1677945334521258</v>
      </c>
      <c r="K120" s="14">
        <f t="shared" ref="K120:K141" si="35">I120/H120</f>
        <v>10.55410720347593</v>
      </c>
      <c r="L120" s="14">
        <f t="shared" ref="L120:L141" si="36">1.74+LOG(J120,10)-1.92*LOG(K120,10)</f>
        <v>0.11104883445549407</v>
      </c>
      <c r="M120" s="14"/>
      <c r="N120" s="14">
        <f t="shared" ref="N120:N141" si="37">F120/G120</f>
        <v>1.8707885784476233</v>
      </c>
      <c r="O120" s="14"/>
      <c r="P120" s="434"/>
      <c r="Q120" s="434"/>
      <c r="R120" s="434"/>
      <c r="S120" s="434"/>
      <c r="T120" s="512"/>
      <c r="X120" s="508" t="s">
        <v>1062</v>
      </c>
      <c r="Y120" s="508" t="s">
        <v>1061</v>
      </c>
      <c r="Z120" s="586"/>
      <c r="AA120" s="3" t="s">
        <v>49</v>
      </c>
    </row>
    <row r="121" spans="1:27">
      <c r="A121" s="260" t="s">
        <v>175</v>
      </c>
      <c r="B121" s="3" t="s">
        <v>194</v>
      </c>
      <c r="C121" s="457">
        <v>14.1</v>
      </c>
      <c r="D121" s="43">
        <v>0.4</v>
      </c>
      <c r="E121" s="3" t="s">
        <v>87</v>
      </c>
      <c r="F121" s="28">
        <v>67.5</v>
      </c>
      <c r="G121" s="28">
        <v>27.3</v>
      </c>
      <c r="H121" s="28">
        <v>19.2</v>
      </c>
      <c r="I121" s="28">
        <v>273</v>
      </c>
      <c r="J121" s="46">
        <f t="shared" si="34"/>
        <v>3.515625</v>
      </c>
      <c r="K121" s="14">
        <f t="shared" si="35"/>
        <v>14.21875</v>
      </c>
      <c r="L121" s="14">
        <f t="shared" si="36"/>
        <v>7.2508620920039402E-2</v>
      </c>
      <c r="M121" s="14"/>
      <c r="N121" s="14">
        <f t="shared" si="37"/>
        <v>2.4725274725274726</v>
      </c>
      <c r="O121" s="14"/>
      <c r="P121" s="435"/>
      <c r="Q121" s="434"/>
      <c r="R121" s="434"/>
      <c r="S121" s="434"/>
      <c r="T121" s="236"/>
      <c r="U121" s="114"/>
      <c r="X121" s="508" t="s">
        <v>1064</v>
      </c>
      <c r="Y121" s="508" t="s">
        <v>1063</v>
      </c>
      <c r="Z121" s="586"/>
      <c r="AA121" s="3" t="s">
        <v>46</v>
      </c>
    </row>
    <row r="122" spans="1:27">
      <c r="A122" s="257" t="s">
        <v>176</v>
      </c>
      <c r="B122" s="3" t="s">
        <v>194</v>
      </c>
      <c r="C122" s="457">
        <v>15.6</v>
      </c>
      <c r="D122" s="43">
        <v>0.4</v>
      </c>
      <c r="E122" s="3" t="s">
        <v>87</v>
      </c>
      <c r="F122" s="28">
        <v>50.432004745429737</v>
      </c>
      <c r="G122" s="28">
        <v>40.163778011521678</v>
      </c>
      <c r="H122" s="28">
        <v>19.298041575267074</v>
      </c>
      <c r="I122" s="28">
        <v>193.61191348523769</v>
      </c>
      <c r="J122" s="46">
        <f t="shared" si="34"/>
        <v>2.6133224217977045</v>
      </c>
      <c r="K122" s="14">
        <f t="shared" si="35"/>
        <v>10.032723410305858</v>
      </c>
      <c r="L122" s="14">
        <f t="shared" si="36"/>
        <v>0.23446882288688919</v>
      </c>
      <c r="M122" s="14"/>
      <c r="N122" s="14">
        <f t="shared" si="37"/>
        <v>1.2556588857493047</v>
      </c>
      <c r="O122" s="14"/>
      <c r="P122" s="34">
        <v>0.70446299999999995</v>
      </c>
      <c r="Q122" s="142">
        <v>0.70446299999999995</v>
      </c>
      <c r="R122" s="142"/>
      <c r="S122" s="34">
        <v>0.51219700000000001</v>
      </c>
      <c r="T122" s="513">
        <v>-8.2113954685081314</v>
      </c>
      <c r="U122" s="59"/>
      <c r="X122" s="508" t="s">
        <v>1066</v>
      </c>
      <c r="Y122" s="508" t="s">
        <v>1065</v>
      </c>
      <c r="Z122" s="586"/>
      <c r="AA122" s="3" t="s">
        <v>55</v>
      </c>
    </row>
    <row r="123" spans="1:27">
      <c r="A123" s="257" t="s">
        <v>177</v>
      </c>
      <c r="B123" s="3" t="s">
        <v>194</v>
      </c>
      <c r="C123" s="457">
        <v>12.3</v>
      </c>
      <c r="D123" s="43">
        <v>0.3</v>
      </c>
      <c r="E123" s="3" t="s">
        <v>87</v>
      </c>
      <c r="F123" s="28">
        <v>31.886451678879254</v>
      </c>
      <c r="G123" s="28">
        <v>19.549609090799809</v>
      </c>
      <c r="H123" s="28">
        <v>13.146903001306486</v>
      </c>
      <c r="I123" s="28">
        <v>154.01359288234181</v>
      </c>
      <c r="J123" s="46">
        <f t="shared" si="34"/>
        <v>2.4253964356252196</v>
      </c>
      <c r="K123" s="14">
        <f t="shared" si="35"/>
        <v>11.714819289914633</v>
      </c>
      <c r="L123" s="14">
        <f t="shared" si="36"/>
        <v>7.2810395168406483E-2</v>
      </c>
      <c r="M123" s="14"/>
      <c r="N123" s="14">
        <f t="shared" si="37"/>
        <v>1.6310531597220148</v>
      </c>
      <c r="O123" s="14"/>
      <c r="P123" s="49"/>
      <c r="Q123" s="49"/>
      <c r="R123" s="49"/>
      <c r="S123" s="33"/>
      <c r="T123" s="236"/>
      <c r="U123" s="114"/>
      <c r="X123" s="508" t="s">
        <v>1068</v>
      </c>
      <c r="Y123" s="508" t="s">
        <v>1067</v>
      </c>
      <c r="Z123" s="586"/>
      <c r="AA123" s="3" t="s">
        <v>46</v>
      </c>
    </row>
    <row r="124" spans="1:27">
      <c r="A124" s="257" t="s">
        <v>178</v>
      </c>
      <c r="B124" s="3" t="s">
        <v>194</v>
      </c>
      <c r="C124" s="457">
        <v>12.9</v>
      </c>
      <c r="D124" s="43">
        <v>0.3</v>
      </c>
      <c r="E124" s="3" t="s">
        <v>87</v>
      </c>
      <c r="F124" s="28">
        <v>31.975243225792276</v>
      </c>
      <c r="G124" s="28">
        <v>20.545867424092915</v>
      </c>
      <c r="H124" s="28">
        <v>12.61964185365427</v>
      </c>
      <c r="I124" s="28">
        <v>141.24401822283338</v>
      </c>
      <c r="J124" s="46">
        <f t="shared" si="34"/>
        <v>2.5337678831616923</v>
      </c>
      <c r="K124" s="14">
        <f t="shared" si="35"/>
        <v>11.192395145662024</v>
      </c>
      <c r="L124" s="14">
        <f t="shared" si="36"/>
        <v>0.12983460079002107</v>
      </c>
      <c r="M124" s="14"/>
      <c r="N124" s="14">
        <f t="shared" si="37"/>
        <v>1.5562858732504432</v>
      </c>
      <c r="O124" s="14"/>
      <c r="P124" s="34">
        <v>0.70464037141132552</v>
      </c>
      <c r="Q124" s="142">
        <v>0.70462234313849093</v>
      </c>
      <c r="R124" s="142"/>
      <c r="S124" s="34">
        <v>0.51212433345635133</v>
      </c>
      <c r="T124" s="513">
        <v>-9.6966503357043266</v>
      </c>
      <c r="U124" s="59"/>
      <c r="X124" s="508" t="s">
        <v>1070</v>
      </c>
      <c r="Y124" s="508" t="s">
        <v>1069</v>
      </c>
      <c r="Z124" s="586"/>
      <c r="AA124" s="3" t="s">
        <v>46</v>
      </c>
    </row>
    <row r="125" spans="1:27">
      <c r="A125" s="257" t="s">
        <v>179</v>
      </c>
      <c r="B125" s="3" t="s">
        <v>194</v>
      </c>
      <c r="C125" s="457">
        <v>14.6</v>
      </c>
      <c r="D125" s="43">
        <v>0.3</v>
      </c>
      <c r="E125" s="3" t="s">
        <v>87</v>
      </c>
      <c r="F125" s="28">
        <v>70.805621623904386</v>
      </c>
      <c r="G125" s="28">
        <v>31.562516308740026</v>
      </c>
      <c r="H125" s="28">
        <v>18.862943920468943</v>
      </c>
      <c r="I125" s="28">
        <v>238.55822006870798</v>
      </c>
      <c r="J125" s="46">
        <f t="shared" si="34"/>
        <v>3.7536888156185602</v>
      </c>
      <c r="K125" s="14">
        <f t="shared" si="35"/>
        <v>12.64692410021104</v>
      </c>
      <c r="L125" s="14">
        <f t="shared" si="36"/>
        <v>0.1986472349793944</v>
      </c>
      <c r="M125" s="14"/>
      <c r="N125" s="14">
        <f t="shared" si="37"/>
        <v>2.2433452685233939</v>
      </c>
      <c r="O125" s="14"/>
      <c r="P125" s="34">
        <v>0.70427600000000001</v>
      </c>
      <c r="Q125" s="142">
        <v>0.70427600000000001</v>
      </c>
      <c r="R125" s="142"/>
      <c r="S125" s="34">
        <v>0.51246199999999997</v>
      </c>
      <c r="T125" s="513">
        <v>-3.0669431648056023</v>
      </c>
      <c r="U125" s="59"/>
      <c r="X125" s="508" t="s">
        <v>1072</v>
      </c>
      <c r="Y125" s="508" t="s">
        <v>1071</v>
      </c>
      <c r="Z125" s="586"/>
      <c r="AA125" s="3" t="s">
        <v>104</v>
      </c>
    </row>
    <row r="126" spans="1:27">
      <c r="A126" s="260" t="s">
        <v>180</v>
      </c>
      <c r="B126" s="3" t="s">
        <v>194</v>
      </c>
      <c r="C126" s="457">
        <v>16.5</v>
      </c>
      <c r="D126" s="43">
        <v>0.4</v>
      </c>
      <c r="E126" s="3" t="s">
        <v>87</v>
      </c>
      <c r="F126" s="28">
        <v>53.36</v>
      </c>
      <c r="G126" s="28">
        <v>28.42</v>
      </c>
      <c r="H126" s="28">
        <v>20.100000000000001</v>
      </c>
      <c r="I126" s="28">
        <v>183.2</v>
      </c>
      <c r="J126" s="46">
        <f t="shared" si="34"/>
        <v>2.6547263681592037</v>
      </c>
      <c r="K126" s="14">
        <f t="shared" si="35"/>
        <v>9.1144278606965159</v>
      </c>
      <c r="L126" s="14">
        <f t="shared" si="36"/>
        <v>0.32133929261822614</v>
      </c>
      <c r="M126" s="14"/>
      <c r="N126" s="14">
        <f t="shared" si="37"/>
        <v>1.8775510204081631</v>
      </c>
      <c r="O126" s="14"/>
      <c r="P126" s="49"/>
      <c r="Q126" s="49"/>
      <c r="R126" s="49"/>
      <c r="S126" s="33"/>
      <c r="T126" s="236"/>
      <c r="U126" s="114"/>
      <c r="X126" s="508" t="s">
        <v>1074</v>
      </c>
      <c r="Y126" s="508" t="s">
        <v>1073</v>
      </c>
      <c r="Z126" s="586"/>
      <c r="AA126" s="3" t="s">
        <v>55</v>
      </c>
    </row>
    <row r="127" spans="1:27">
      <c r="A127" s="260" t="s">
        <v>181</v>
      </c>
      <c r="B127" s="3" t="s">
        <v>194</v>
      </c>
      <c r="C127" s="457">
        <v>13.2</v>
      </c>
      <c r="D127" s="43">
        <v>0.3</v>
      </c>
      <c r="E127" s="3" t="s">
        <v>87</v>
      </c>
      <c r="F127" s="28">
        <v>71.3</v>
      </c>
      <c r="G127" s="28">
        <v>47.93</v>
      </c>
      <c r="H127" s="28">
        <v>20.16</v>
      </c>
      <c r="I127" s="28">
        <v>238.9</v>
      </c>
      <c r="J127" s="46">
        <f t="shared" si="34"/>
        <v>3.5367063492063489</v>
      </c>
      <c r="K127" s="14">
        <f t="shared" si="35"/>
        <v>11.850198412698413</v>
      </c>
      <c r="L127" s="14">
        <f t="shared" si="36"/>
        <v>0.22704580788370921</v>
      </c>
      <c r="M127" s="14"/>
      <c r="N127" s="14">
        <f t="shared" si="37"/>
        <v>1.487586063008554</v>
      </c>
      <c r="O127" s="14"/>
      <c r="P127" s="34">
        <v>0.70458600000000005</v>
      </c>
      <c r="Q127" s="142">
        <v>0.70457330078018909</v>
      </c>
      <c r="R127" s="142"/>
      <c r="S127" s="34">
        <v>0.51217599931878988</v>
      </c>
      <c r="T127" s="513">
        <v>-8.6812521244761243</v>
      </c>
      <c r="U127" s="59"/>
      <c r="X127" s="508" t="s">
        <v>1076</v>
      </c>
      <c r="Y127" s="508" t="s">
        <v>1075</v>
      </c>
      <c r="Z127" s="586"/>
      <c r="AA127" s="3" t="s">
        <v>104</v>
      </c>
    </row>
    <row r="128" spans="1:27">
      <c r="A128" s="260" t="s">
        <v>182</v>
      </c>
      <c r="B128" s="3" t="s">
        <v>194</v>
      </c>
      <c r="C128" s="457">
        <v>14.5</v>
      </c>
      <c r="D128" s="43">
        <v>0.3</v>
      </c>
      <c r="E128" s="3" t="s">
        <v>87</v>
      </c>
      <c r="F128" s="28">
        <v>84.48</v>
      </c>
      <c r="G128" s="28">
        <v>57.18</v>
      </c>
      <c r="H128" s="28">
        <v>20.440000000000001</v>
      </c>
      <c r="I128" s="28">
        <v>277.89999999999998</v>
      </c>
      <c r="J128" s="46">
        <f t="shared" si="34"/>
        <v>4.1330724070450096</v>
      </c>
      <c r="K128" s="14">
        <f t="shared" si="35"/>
        <v>13.595890410958901</v>
      </c>
      <c r="L128" s="14">
        <f t="shared" si="36"/>
        <v>0.18013031552284486</v>
      </c>
      <c r="M128" s="14"/>
      <c r="N128" s="14">
        <f t="shared" si="37"/>
        <v>1.4774396642182581</v>
      </c>
      <c r="O128" s="14"/>
      <c r="P128" s="49"/>
      <c r="Q128" s="49"/>
      <c r="R128" s="49"/>
      <c r="S128" s="33"/>
      <c r="T128" s="236"/>
      <c r="U128" s="114"/>
      <c r="X128" s="508" t="s">
        <v>1078</v>
      </c>
      <c r="Y128" s="508" t="s">
        <v>1077</v>
      </c>
      <c r="Z128" s="586"/>
      <c r="AA128" s="3" t="s">
        <v>197</v>
      </c>
    </row>
    <row r="129" spans="1:27">
      <c r="A129" s="260" t="s">
        <v>183</v>
      </c>
      <c r="B129" s="3" t="s">
        <v>194</v>
      </c>
      <c r="C129" s="457">
        <v>16.100000000000001</v>
      </c>
      <c r="D129" s="43">
        <v>0.4</v>
      </c>
      <c r="E129" s="3" t="s">
        <v>87</v>
      </c>
      <c r="F129" s="28">
        <v>86.45</v>
      </c>
      <c r="G129" s="28">
        <v>40.130000000000003</v>
      </c>
      <c r="H129" s="28">
        <v>23.2</v>
      </c>
      <c r="I129" s="28">
        <v>238.2</v>
      </c>
      <c r="J129" s="46">
        <f t="shared" si="34"/>
        <v>3.7262931034482762</v>
      </c>
      <c r="K129" s="14">
        <f t="shared" si="35"/>
        <v>10.267241379310345</v>
      </c>
      <c r="L129" s="14">
        <f t="shared" si="36"/>
        <v>0.36928576998779272</v>
      </c>
      <c r="M129" s="14"/>
      <c r="N129" s="14">
        <f t="shared" si="37"/>
        <v>2.1542486917518064</v>
      </c>
      <c r="O129" s="14"/>
      <c r="P129" s="49"/>
      <c r="Q129" s="49"/>
      <c r="R129" s="49"/>
      <c r="S129" s="33"/>
      <c r="T129" s="236"/>
      <c r="U129" s="114"/>
      <c r="X129" s="508" t="s">
        <v>1080</v>
      </c>
      <c r="Y129" s="508" t="s">
        <v>1079</v>
      </c>
      <c r="Z129" s="586"/>
      <c r="AA129" s="3" t="s">
        <v>46</v>
      </c>
    </row>
    <row r="130" spans="1:27">
      <c r="A130" s="257" t="s">
        <v>184</v>
      </c>
      <c r="B130" s="3" t="s">
        <v>194</v>
      </c>
      <c r="C130" s="457">
        <v>12.5</v>
      </c>
      <c r="D130" s="43">
        <v>0.3</v>
      </c>
      <c r="E130" s="3" t="s">
        <v>87</v>
      </c>
      <c r="F130" s="28">
        <v>40.77719751868451</v>
      </c>
      <c r="G130" s="28">
        <v>25.863464684240803</v>
      </c>
      <c r="H130" s="28">
        <v>14.047548585710219</v>
      </c>
      <c r="I130" s="28">
        <v>171.00257005469183</v>
      </c>
      <c r="J130" s="46">
        <f t="shared" si="34"/>
        <v>2.9027981124169138</v>
      </c>
      <c r="K130" s="14">
        <f t="shared" si="35"/>
        <v>12.173125368553139</v>
      </c>
      <c r="L130" s="14">
        <f t="shared" si="36"/>
        <v>0.11884481008205316</v>
      </c>
      <c r="M130" s="14"/>
      <c r="N130" s="14">
        <f t="shared" si="37"/>
        <v>1.5766332166444421</v>
      </c>
      <c r="O130" s="14"/>
      <c r="P130" s="49"/>
      <c r="Q130" s="49"/>
      <c r="R130" s="49"/>
      <c r="S130" s="33"/>
      <c r="T130" s="236"/>
      <c r="U130" s="114"/>
      <c r="X130" s="508" t="s">
        <v>1082</v>
      </c>
      <c r="Y130" s="508" t="s">
        <v>1081</v>
      </c>
      <c r="Z130" s="586"/>
      <c r="AA130" s="3" t="s">
        <v>46</v>
      </c>
    </row>
    <row r="131" spans="1:27">
      <c r="A131" s="257" t="s">
        <v>185</v>
      </c>
      <c r="B131" s="3" t="s">
        <v>194</v>
      </c>
      <c r="C131" s="457">
        <v>22.4</v>
      </c>
      <c r="D131" s="43">
        <v>0.8</v>
      </c>
      <c r="E131" s="3" t="s">
        <v>87</v>
      </c>
      <c r="F131" s="28">
        <v>49.356083374638146</v>
      </c>
      <c r="G131" s="28">
        <v>27.833915592260265</v>
      </c>
      <c r="H131" s="28">
        <v>18.825756799630621</v>
      </c>
      <c r="I131" s="28">
        <v>187.45742658131229</v>
      </c>
      <c r="J131" s="46">
        <f t="shared" si="34"/>
        <v>2.621731699817059</v>
      </c>
      <c r="K131" s="14">
        <f t="shared" si="35"/>
        <v>9.9574975166464696</v>
      </c>
      <c r="L131" s="14">
        <f t="shared" si="36"/>
        <v>0.24213984823028123</v>
      </c>
      <c r="M131" s="14"/>
      <c r="N131" s="14">
        <f t="shared" si="37"/>
        <v>1.7732353614078833</v>
      </c>
      <c r="O131" s="14"/>
      <c r="P131" s="34">
        <v>0.70457809236838087</v>
      </c>
      <c r="Q131" s="142">
        <v>0.70454562924648012</v>
      </c>
      <c r="R131" s="142"/>
      <c r="S131" s="34">
        <v>0.51254407236132038</v>
      </c>
      <c r="T131" s="513">
        <v>-1.2701638392331738</v>
      </c>
      <c r="U131" s="59"/>
      <c r="X131" s="508" t="s">
        <v>1084</v>
      </c>
      <c r="Y131" s="508" t="s">
        <v>1083</v>
      </c>
      <c r="Z131" s="586"/>
      <c r="AA131" s="3" t="s">
        <v>46</v>
      </c>
    </row>
    <row r="132" spans="1:27">
      <c r="A132" s="421" t="s">
        <v>195</v>
      </c>
      <c r="B132" s="3" t="s">
        <v>194</v>
      </c>
      <c r="C132" s="457">
        <v>23.4</v>
      </c>
      <c r="D132" s="43">
        <v>0.7</v>
      </c>
      <c r="E132" s="3" t="s">
        <v>87</v>
      </c>
      <c r="F132" s="28">
        <v>57.592049138832039</v>
      </c>
      <c r="G132" s="28">
        <v>34.647181011335633</v>
      </c>
      <c r="H132" s="28">
        <v>20.923588945710136</v>
      </c>
      <c r="I132" s="28">
        <v>202.28205412591666</v>
      </c>
      <c r="J132" s="46">
        <f t="shared" si="34"/>
        <v>2.7524938139563222</v>
      </c>
      <c r="K132" s="14">
        <f t="shared" si="35"/>
        <v>9.6676557091028865</v>
      </c>
      <c r="L132" s="14">
        <f t="shared" si="36"/>
        <v>0.28790969438585745</v>
      </c>
      <c r="M132" s="14"/>
      <c r="N132" s="14">
        <f t="shared" si="37"/>
        <v>1.6622434338882999</v>
      </c>
      <c r="O132" s="14"/>
      <c r="P132" s="49"/>
      <c r="Q132" s="49"/>
      <c r="R132" s="49"/>
      <c r="S132" s="33"/>
      <c r="T132" s="236"/>
      <c r="U132" s="114"/>
      <c r="X132" s="508" t="s">
        <v>1086</v>
      </c>
      <c r="Y132" s="508" t="s">
        <v>1085</v>
      </c>
      <c r="Z132" s="586"/>
      <c r="AA132" s="3" t="s">
        <v>49</v>
      </c>
    </row>
    <row r="133" spans="1:27">
      <c r="A133" s="257" t="s">
        <v>186</v>
      </c>
      <c r="B133" s="3" t="s">
        <v>194</v>
      </c>
      <c r="C133" s="457">
        <v>25.7</v>
      </c>
      <c r="D133" s="43">
        <v>1.3</v>
      </c>
      <c r="E133" s="3" t="s">
        <v>87</v>
      </c>
      <c r="F133" s="28">
        <v>55.998839459043609</v>
      </c>
      <c r="G133" s="28">
        <v>34.576210031403328</v>
      </c>
      <c r="H133" s="28">
        <v>19.370095333593571</v>
      </c>
      <c r="I133" s="28">
        <v>195.67110180294355</v>
      </c>
      <c r="J133" s="46">
        <f t="shared" si="34"/>
        <v>2.8909945198836877</v>
      </c>
      <c r="K133" s="14">
        <f t="shared" si="35"/>
        <v>10.101710829661794</v>
      </c>
      <c r="L133" s="14">
        <f t="shared" si="36"/>
        <v>0.27260899842711783</v>
      </c>
      <c r="M133" s="14"/>
      <c r="N133" s="14">
        <f t="shared" si="37"/>
        <v>1.6195771430178003</v>
      </c>
      <c r="O133" s="14"/>
      <c r="P133" s="34">
        <v>0.70418899999999995</v>
      </c>
      <c r="Q133" s="142">
        <v>0.70418899999999995</v>
      </c>
      <c r="R133" s="142"/>
      <c r="S133" s="34">
        <v>0.512463</v>
      </c>
      <c r="T133" s="513">
        <v>-2.7689214205817159</v>
      </c>
      <c r="U133" s="59"/>
      <c r="X133" s="508" t="s">
        <v>1088</v>
      </c>
      <c r="Y133" s="508" t="s">
        <v>1087</v>
      </c>
      <c r="Z133" s="586"/>
      <c r="AA133" s="3" t="s">
        <v>49</v>
      </c>
    </row>
    <row r="134" spans="1:27">
      <c r="A134" s="257" t="s">
        <v>187</v>
      </c>
      <c r="B134" s="3" t="s">
        <v>194</v>
      </c>
      <c r="C134" s="457">
        <v>28.4</v>
      </c>
      <c r="D134" s="43">
        <v>1</v>
      </c>
      <c r="E134" s="3" t="s">
        <v>87</v>
      </c>
      <c r="F134" s="28">
        <v>52.788263156800177</v>
      </c>
      <c r="G134" s="28">
        <v>37.888250170134043</v>
      </c>
      <c r="H134" s="28">
        <v>21.796132278424004</v>
      </c>
      <c r="I134" s="28">
        <v>208.77680252124384</v>
      </c>
      <c r="J134" s="46">
        <f t="shared" si="34"/>
        <v>2.4219096527072965</v>
      </c>
      <c r="K134" s="14">
        <f t="shared" si="35"/>
        <v>9.5786169699434254</v>
      </c>
      <c r="L134" s="14">
        <f t="shared" si="36"/>
        <v>0.240056548634487</v>
      </c>
      <c r="M134" s="14"/>
      <c r="N134" s="14">
        <f t="shared" si="37"/>
        <v>1.3932621042080029</v>
      </c>
      <c r="O134" s="14"/>
      <c r="P134" s="49"/>
      <c r="Q134" s="49"/>
      <c r="R134" s="49"/>
      <c r="S134" s="33"/>
      <c r="T134" s="236"/>
      <c r="U134" s="114"/>
      <c r="X134" s="508" t="s">
        <v>1090</v>
      </c>
      <c r="Y134" s="508" t="s">
        <v>1089</v>
      </c>
      <c r="Z134" s="586"/>
      <c r="AA134" s="3" t="s">
        <v>49</v>
      </c>
    </row>
    <row r="135" spans="1:27">
      <c r="A135" s="257" t="s">
        <v>188</v>
      </c>
      <c r="B135" s="3" t="s">
        <v>194</v>
      </c>
      <c r="C135" s="457">
        <v>29.9</v>
      </c>
      <c r="D135" s="43">
        <v>1.5</v>
      </c>
      <c r="E135" s="3" t="s">
        <v>87</v>
      </c>
      <c r="F135" s="28">
        <v>50.745911536647995</v>
      </c>
      <c r="G135" s="28">
        <v>37.229102488333275</v>
      </c>
      <c r="H135" s="28">
        <v>20.627012830822348</v>
      </c>
      <c r="I135" s="28">
        <v>217.750182132975</v>
      </c>
      <c r="J135" s="46">
        <f t="shared" si="34"/>
        <v>2.4601677398881456</v>
      </c>
      <c r="K135" s="14">
        <f t="shared" si="35"/>
        <v>10.556554355151086</v>
      </c>
      <c r="L135" s="14">
        <f t="shared" si="36"/>
        <v>0.16580211795649036</v>
      </c>
      <c r="M135" s="14"/>
      <c r="N135" s="14">
        <f t="shared" si="37"/>
        <v>1.3630710424069603</v>
      </c>
      <c r="O135" s="14"/>
      <c r="P135" s="34">
        <v>0.704453</v>
      </c>
      <c r="Q135" s="142">
        <v>0.704453</v>
      </c>
      <c r="R135" s="142"/>
      <c r="S135" s="34">
        <v>0.51247517477830951</v>
      </c>
      <c r="T135" s="513">
        <v>-2.4260178690926892</v>
      </c>
      <c r="U135" s="59"/>
      <c r="X135" s="508" t="s">
        <v>1092</v>
      </c>
      <c r="Y135" s="508" t="s">
        <v>1091</v>
      </c>
      <c r="Z135" s="586"/>
      <c r="AA135" s="3" t="s">
        <v>49</v>
      </c>
    </row>
    <row r="136" spans="1:27">
      <c r="A136" s="257" t="s">
        <v>196</v>
      </c>
      <c r="B136" s="3" t="s">
        <v>194</v>
      </c>
      <c r="C136" s="457">
        <v>29.1</v>
      </c>
      <c r="D136" s="43">
        <v>0.9</v>
      </c>
      <c r="E136" s="3" t="s">
        <v>87</v>
      </c>
      <c r="F136" s="28">
        <v>54.930369920624031</v>
      </c>
      <c r="G136" s="28">
        <v>37.29774333854585</v>
      </c>
      <c r="H136" s="28">
        <v>17.563200445946563</v>
      </c>
      <c r="I136" s="28">
        <v>177.69080947598209</v>
      </c>
      <c r="J136" s="46">
        <f t="shared" si="34"/>
        <v>3.1275831583019649</v>
      </c>
      <c r="K136" s="14">
        <f t="shared" si="35"/>
        <v>10.117222656705009</v>
      </c>
      <c r="L136" s="14">
        <f t="shared" si="36"/>
        <v>0.30549115463315846</v>
      </c>
      <c r="M136" s="14"/>
      <c r="N136" s="14">
        <f t="shared" si="37"/>
        <v>1.4727531749583227</v>
      </c>
      <c r="O136" s="14"/>
      <c r="P136" s="34">
        <v>0.70471489239402774</v>
      </c>
      <c r="Q136" s="142">
        <v>0.70468740470166957</v>
      </c>
      <c r="R136" s="142"/>
      <c r="S136" s="34">
        <v>0.51241284953194011</v>
      </c>
      <c r="T136" s="513">
        <v>-3.6619573970253505</v>
      </c>
      <c r="U136" s="59"/>
      <c r="X136" s="508" t="s">
        <v>1094</v>
      </c>
      <c r="Y136" s="508" t="s">
        <v>1093</v>
      </c>
      <c r="Z136" s="586"/>
      <c r="AA136" s="3" t="s">
        <v>55</v>
      </c>
    </row>
    <row r="137" spans="1:27">
      <c r="A137" s="260" t="s">
        <v>189</v>
      </c>
      <c r="B137" s="3" t="s">
        <v>194</v>
      </c>
      <c r="C137" s="457">
        <v>27.1</v>
      </c>
      <c r="D137" s="43">
        <v>0.9</v>
      </c>
      <c r="E137" s="3" t="s">
        <v>87</v>
      </c>
      <c r="F137" s="28">
        <v>90.25</v>
      </c>
      <c r="G137" s="28">
        <v>62.3</v>
      </c>
      <c r="H137" s="28">
        <v>27.57</v>
      </c>
      <c r="I137" s="28">
        <v>265.39999999999998</v>
      </c>
      <c r="J137" s="46">
        <f t="shared" si="34"/>
        <v>3.273485672832789</v>
      </c>
      <c r="K137" s="14">
        <f t="shared" si="35"/>
        <v>9.6264055132390265</v>
      </c>
      <c r="L137" s="14">
        <f t="shared" si="36"/>
        <v>0.36675927182044776</v>
      </c>
      <c r="M137" s="14"/>
      <c r="N137" s="14">
        <f t="shared" si="37"/>
        <v>1.4486356340288926</v>
      </c>
      <c r="O137" s="14"/>
      <c r="P137" s="49"/>
      <c r="Q137" s="49"/>
      <c r="R137" s="49"/>
      <c r="S137" s="33"/>
      <c r="T137" s="236"/>
      <c r="U137" s="114"/>
      <c r="X137" s="508" t="s">
        <v>1096</v>
      </c>
      <c r="Y137" s="508" t="s">
        <v>1095</v>
      </c>
      <c r="Z137" s="586"/>
      <c r="AA137" s="3" t="s">
        <v>55</v>
      </c>
    </row>
    <row r="138" spans="1:27">
      <c r="A138" s="257" t="s">
        <v>190</v>
      </c>
      <c r="B138" s="3" t="s">
        <v>194</v>
      </c>
      <c r="C138" s="457">
        <v>30</v>
      </c>
      <c r="D138" s="43">
        <v>0.8</v>
      </c>
      <c r="E138" s="3" t="s">
        <v>87</v>
      </c>
      <c r="F138" s="28">
        <v>55.476208067197447</v>
      </c>
      <c r="G138" s="28">
        <v>34.333309648358274</v>
      </c>
      <c r="H138" s="28">
        <v>18.836465472122857</v>
      </c>
      <c r="I138" s="28">
        <v>192.24867393893967</v>
      </c>
      <c r="J138" s="46">
        <f t="shared" si="34"/>
        <v>2.945149563717238</v>
      </c>
      <c r="K138" s="14">
        <f t="shared" si="35"/>
        <v>10.206196816672389</v>
      </c>
      <c r="L138" s="14">
        <f t="shared" si="36"/>
        <v>0.2720885915543465</v>
      </c>
      <c r="M138" s="14"/>
      <c r="N138" s="14">
        <f t="shared" si="37"/>
        <v>1.6158130001268367</v>
      </c>
      <c r="O138" s="14"/>
      <c r="P138" s="49"/>
      <c r="Q138" s="49"/>
      <c r="R138" s="49"/>
      <c r="S138" s="33"/>
      <c r="T138" s="236"/>
      <c r="U138" s="114"/>
      <c r="X138" s="508" t="s">
        <v>1098</v>
      </c>
      <c r="Y138" s="508" t="s">
        <v>1097</v>
      </c>
      <c r="Z138" s="586"/>
      <c r="AA138" s="3" t="s">
        <v>49</v>
      </c>
    </row>
    <row r="139" spans="1:27">
      <c r="A139" s="257" t="s">
        <v>191</v>
      </c>
      <c r="B139" s="3" t="s">
        <v>194</v>
      </c>
      <c r="C139" s="457">
        <v>30.2</v>
      </c>
      <c r="D139" s="43">
        <v>0.8</v>
      </c>
      <c r="E139" s="3" t="s">
        <v>87</v>
      </c>
      <c r="F139" s="28">
        <v>53.916162897586815</v>
      </c>
      <c r="G139" s="28">
        <v>26.950533138739775</v>
      </c>
      <c r="H139" s="28">
        <v>18.290557561419067</v>
      </c>
      <c r="I139" s="28">
        <v>196.02215108481826</v>
      </c>
      <c r="J139" s="46">
        <f t="shared" si="34"/>
        <v>2.9477593953348977</v>
      </c>
      <c r="K139" s="14">
        <f t="shared" si="35"/>
        <v>10.717122779148889</v>
      </c>
      <c r="L139" s="14">
        <f t="shared" si="36"/>
        <v>0.23174187640871691</v>
      </c>
      <c r="M139" s="14"/>
      <c r="N139" s="14">
        <f t="shared" si="37"/>
        <v>2.000560160351172</v>
      </c>
      <c r="O139" s="14"/>
      <c r="P139" s="34">
        <v>0.70445000000000002</v>
      </c>
      <c r="Q139" s="142">
        <v>0.70445000000000002</v>
      </c>
      <c r="R139" s="142"/>
      <c r="S139" s="34">
        <v>0.512521</v>
      </c>
      <c r="T139" s="513">
        <v>-1.5245116994433427</v>
      </c>
      <c r="U139" s="59"/>
      <c r="X139" s="508" t="s">
        <v>1100</v>
      </c>
      <c r="Y139" s="508" t="s">
        <v>1099</v>
      </c>
      <c r="Z139" s="586"/>
      <c r="AA139" s="3" t="s">
        <v>49</v>
      </c>
    </row>
    <row r="140" spans="1:27">
      <c r="A140" s="257" t="s">
        <v>192</v>
      </c>
      <c r="B140" s="3" t="s">
        <v>194</v>
      </c>
      <c r="C140" s="457">
        <v>29.2</v>
      </c>
      <c r="D140" s="43">
        <v>0.9</v>
      </c>
      <c r="E140" s="3" t="s">
        <v>87</v>
      </c>
      <c r="F140" s="28">
        <v>68.411485335452824</v>
      </c>
      <c r="G140" s="28">
        <v>42.595265550419114</v>
      </c>
      <c r="H140" s="28">
        <v>19.712618074627219</v>
      </c>
      <c r="I140" s="28">
        <v>225.62994658243835</v>
      </c>
      <c r="J140" s="46">
        <f t="shared" si="34"/>
        <v>3.4704413729553036</v>
      </c>
      <c r="K140" s="14">
        <f t="shared" si="35"/>
        <v>11.445965509414213</v>
      </c>
      <c r="L140" s="14">
        <f t="shared" si="36"/>
        <v>0.24777204099070094</v>
      </c>
      <c r="M140" s="14"/>
      <c r="N140" s="14">
        <f t="shared" si="37"/>
        <v>1.6060819072597539</v>
      </c>
      <c r="O140" s="14"/>
      <c r="P140" s="34">
        <v>0.70401599999999998</v>
      </c>
      <c r="Q140" s="142">
        <v>0.70401599999999998</v>
      </c>
      <c r="R140" s="142"/>
      <c r="S140" s="34">
        <v>0.51252063696360262</v>
      </c>
      <c r="T140" s="513">
        <v>-1.5566909180453337</v>
      </c>
      <c r="U140" s="59"/>
      <c r="X140" s="508" t="s">
        <v>1102</v>
      </c>
      <c r="Y140" s="508" t="s">
        <v>1101</v>
      </c>
      <c r="Z140" s="586"/>
      <c r="AA140" s="3" t="s">
        <v>55</v>
      </c>
    </row>
    <row r="141" spans="1:27">
      <c r="A141" s="257" t="s">
        <v>193</v>
      </c>
      <c r="B141" s="3" t="s">
        <v>194</v>
      </c>
      <c r="C141" s="457">
        <v>28.2</v>
      </c>
      <c r="D141" s="43">
        <v>0.8</v>
      </c>
      <c r="E141" s="3" t="s">
        <v>87</v>
      </c>
      <c r="F141" s="28">
        <v>42.874256996930917</v>
      </c>
      <c r="G141" s="28">
        <v>25.145260537660889</v>
      </c>
      <c r="H141" s="28">
        <v>18.36327121643081</v>
      </c>
      <c r="I141" s="28">
        <v>174.72828660782557</v>
      </c>
      <c r="J141" s="46">
        <f t="shared" si="34"/>
        <v>2.3347831925810985</v>
      </c>
      <c r="K141" s="14">
        <f t="shared" si="35"/>
        <v>9.5150958970471908</v>
      </c>
      <c r="L141" s="14">
        <f t="shared" si="36"/>
        <v>0.22969327257558159</v>
      </c>
      <c r="M141" s="14"/>
      <c r="N141" s="14">
        <f t="shared" si="37"/>
        <v>1.7050631443136859</v>
      </c>
      <c r="O141" s="14"/>
      <c r="P141" s="49"/>
      <c r="Q141" s="434"/>
      <c r="R141" s="434"/>
      <c r="S141" s="33"/>
      <c r="T141" s="236"/>
      <c r="U141" s="114"/>
      <c r="X141" s="508" t="s">
        <v>1104</v>
      </c>
      <c r="Y141" s="508" t="s">
        <v>1103</v>
      </c>
      <c r="Z141" s="586"/>
      <c r="AA141" s="3" t="s">
        <v>49</v>
      </c>
    </row>
    <row r="142" spans="1:27">
      <c r="A142" s="260" t="s">
        <v>198</v>
      </c>
      <c r="B142" s="3" t="s">
        <v>199</v>
      </c>
      <c r="C142" s="7">
        <v>39.6</v>
      </c>
      <c r="D142" s="3">
        <v>0.9</v>
      </c>
      <c r="E142" s="3" t="s">
        <v>87</v>
      </c>
      <c r="F142" s="28">
        <v>59.9</v>
      </c>
      <c r="G142" s="28">
        <v>30.2</v>
      </c>
      <c r="H142" s="28">
        <v>19.8</v>
      </c>
      <c r="I142" s="28">
        <v>246</v>
      </c>
      <c r="J142" s="46">
        <f t="shared" ref="J142" si="38">F142/H142</f>
        <v>3.0252525252525251</v>
      </c>
      <c r="K142" s="14">
        <f t="shared" ref="K142" si="39">I142/H142</f>
        <v>12.424242424242424</v>
      </c>
      <c r="L142" s="14">
        <f t="shared" ref="L142" si="40">1.74+LOG(J142,10)-1.92*LOG(K142,10)</f>
        <v>0.11976339179143247</v>
      </c>
      <c r="M142" s="14"/>
      <c r="N142" s="14">
        <f t="shared" ref="N142" si="41">F142/G142</f>
        <v>1.9834437086092715</v>
      </c>
      <c r="O142" s="14"/>
      <c r="P142" s="435"/>
      <c r="Q142" s="434"/>
      <c r="R142" s="434"/>
      <c r="S142" s="33"/>
      <c r="T142" s="236"/>
      <c r="U142" s="114"/>
      <c r="X142" s="508" t="s">
        <v>1106</v>
      </c>
      <c r="Y142" s="508" t="s">
        <v>1105</v>
      </c>
      <c r="Z142" s="586"/>
      <c r="AA142" s="3" t="s">
        <v>46</v>
      </c>
    </row>
    <row r="143" spans="1:27">
      <c r="A143" s="257" t="s">
        <v>200</v>
      </c>
      <c r="B143" s="3" t="s">
        <v>202</v>
      </c>
      <c r="C143" s="7">
        <v>37</v>
      </c>
      <c r="D143" s="3">
        <v>3</v>
      </c>
      <c r="E143" s="3" t="s">
        <v>87</v>
      </c>
      <c r="F143" s="2"/>
      <c r="G143" s="2"/>
      <c r="H143" s="2"/>
      <c r="I143" s="2"/>
      <c r="J143" s="46"/>
      <c r="K143" s="14"/>
      <c r="L143" s="14"/>
      <c r="M143" s="14"/>
      <c r="N143" s="14"/>
      <c r="O143" s="14"/>
      <c r="P143" s="32">
        <v>0.70504699999999998</v>
      </c>
      <c r="Q143" s="142">
        <v>0.70497426553432907</v>
      </c>
      <c r="R143" s="142"/>
      <c r="S143" s="34">
        <v>0.51213464966766731</v>
      </c>
      <c r="T143" s="514">
        <v>-8.8910582390611115</v>
      </c>
      <c r="U143" s="60"/>
      <c r="X143" s="508" t="s">
        <v>1108</v>
      </c>
      <c r="Y143" s="508" t="s">
        <v>1107</v>
      </c>
      <c r="Z143" s="586"/>
      <c r="AA143" s="3" t="s">
        <v>46</v>
      </c>
    </row>
    <row r="144" spans="1:27">
      <c r="A144" s="257" t="s">
        <v>201</v>
      </c>
      <c r="B144" s="3" t="s">
        <v>202</v>
      </c>
      <c r="C144" s="7">
        <v>34</v>
      </c>
      <c r="D144" s="3">
        <v>3</v>
      </c>
      <c r="E144" s="3" t="s">
        <v>87</v>
      </c>
      <c r="F144" s="2"/>
      <c r="G144" s="2"/>
      <c r="H144" s="2"/>
      <c r="I144" s="2"/>
      <c r="J144" s="46"/>
      <c r="K144" s="14"/>
      <c r="L144" s="14"/>
      <c r="M144" s="14"/>
      <c r="N144" s="14"/>
      <c r="O144" s="14"/>
      <c r="P144" s="32">
        <v>0.70497699999999996</v>
      </c>
      <c r="Q144" s="142">
        <v>0.70490789463930825</v>
      </c>
      <c r="R144" s="142"/>
      <c r="S144" s="34">
        <v>0.51204571339438765</v>
      </c>
      <c r="T144" s="514">
        <v>-10.701320255290803</v>
      </c>
      <c r="U144" s="60"/>
      <c r="X144" s="508" t="s">
        <v>1110</v>
      </c>
      <c r="Y144" s="508" t="s">
        <v>1109</v>
      </c>
      <c r="Z144" s="586"/>
      <c r="AA144" s="3" t="s">
        <v>46</v>
      </c>
    </row>
    <row r="145" spans="1:27">
      <c r="A145" s="257" t="s">
        <v>203</v>
      </c>
      <c r="B145" s="3" t="s">
        <v>204</v>
      </c>
      <c r="C145" s="7">
        <v>33.1</v>
      </c>
      <c r="D145" s="3">
        <v>0.8</v>
      </c>
      <c r="E145" s="3" t="s">
        <v>87</v>
      </c>
      <c r="F145" s="421">
        <v>52.471101170156629</v>
      </c>
      <c r="G145" s="421">
        <v>28.372331262261525</v>
      </c>
      <c r="H145" s="421">
        <v>17.512674425918402</v>
      </c>
      <c r="I145" s="421">
        <v>199.73141681865491</v>
      </c>
      <c r="J145" s="61">
        <f t="shared" ref="J145" si="42">F145/H145</f>
        <v>2.996178647191686</v>
      </c>
      <c r="K145" s="61">
        <f t="shared" ref="K145" si="43">I145/H145</f>
        <v>11.404963740035987</v>
      </c>
      <c r="L145" s="61">
        <f t="shared" ref="L145" si="44">1.74+LOG(J145,10)-1.92*LOG(K145,10)</f>
        <v>0.18694739960977191</v>
      </c>
      <c r="M145" s="61"/>
      <c r="N145" s="61">
        <f t="shared" ref="N145" si="45">F145/G145</f>
        <v>1.849375741638448</v>
      </c>
      <c r="O145" s="61"/>
      <c r="P145" s="34">
        <v>0.70628693355572025</v>
      </c>
      <c r="Q145" s="142">
        <v>0.70624430268145721</v>
      </c>
      <c r="R145" s="142"/>
      <c r="S145" s="34">
        <v>0.5123465608136365</v>
      </c>
      <c r="T145" s="514">
        <v>-5.3859823993795963</v>
      </c>
      <c r="U145" s="54"/>
      <c r="X145" s="508" t="s">
        <v>1112</v>
      </c>
      <c r="Y145" s="508" t="s">
        <v>1111</v>
      </c>
      <c r="Z145" s="586"/>
      <c r="AA145" s="3" t="s">
        <v>46</v>
      </c>
    </row>
    <row r="146" spans="1:27">
      <c r="A146" s="260" t="s">
        <v>205</v>
      </c>
      <c r="B146" s="3" t="s">
        <v>214</v>
      </c>
      <c r="C146" s="500">
        <v>38</v>
      </c>
      <c r="D146" s="43">
        <v>1</v>
      </c>
      <c r="E146" s="3" t="s">
        <v>87</v>
      </c>
      <c r="F146" s="28">
        <v>57.59</v>
      </c>
      <c r="G146" s="28">
        <v>30.87</v>
      </c>
      <c r="H146" s="28">
        <v>20.92</v>
      </c>
      <c r="I146" s="28">
        <v>187.2</v>
      </c>
      <c r="J146" s="61">
        <f t="shared" ref="J146:J154" si="46">F146/H146</f>
        <v>2.752868068833652</v>
      </c>
      <c r="K146" s="61">
        <f t="shared" ref="K146:K154" si="47">I146/H146</f>
        <v>8.9483747609942625</v>
      </c>
      <c r="L146" s="61">
        <f t="shared" ref="L146:L154" si="48">1.74+LOG(J146,10)-1.92*LOG(K146,10)</f>
        <v>0.35243660305751834</v>
      </c>
      <c r="M146" s="61"/>
      <c r="N146" s="61">
        <f t="shared" ref="N146:N154" si="49">F146/G146</f>
        <v>1.8655652737285391</v>
      </c>
      <c r="O146" s="61"/>
      <c r="P146" s="34">
        <v>0.70425400000000005</v>
      </c>
      <c r="Q146" s="142">
        <v>0.70418269464405436</v>
      </c>
      <c r="R146" s="142"/>
      <c r="S146" s="32">
        <v>0.51251199999999997</v>
      </c>
      <c r="T146" s="514">
        <v>-2.2716881476481099</v>
      </c>
      <c r="U146" s="60"/>
      <c r="X146" s="508" t="s">
        <v>1114</v>
      </c>
      <c r="Y146" s="508" t="s">
        <v>1113</v>
      </c>
      <c r="Z146" s="586"/>
      <c r="AA146" s="3" t="s">
        <v>49</v>
      </c>
    </row>
    <row r="147" spans="1:27">
      <c r="A147" s="260" t="s">
        <v>206</v>
      </c>
      <c r="B147" s="3" t="s">
        <v>214</v>
      </c>
      <c r="C147" s="500">
        <v>36</v>
      </c>
      <c r="D147" s="43">
        <v>1</v>
      </c>
      <c r="E147" s="3" t="s">
        <v>87</v>
      </c>
      <c r="F147" s="28">
        <v>50.27</v>
      </c>
      <c r="G147" s="28">
        <v>28.19</v>
      </c>
      <c r="H147" s="28">
        <v>19.579999999999998</v>
      </c>
      <c r="I147" s="28">
        <v>202</v>
      </c>
      <c r="J147" s="61">
        <f t="shared" si="46"/>
        <v>2.5674157303370788</v>
      </c>
      <c r="K147" s="61">
        <f t="shared" si="47"/>
        <v>10.31664964249234</v>
      </c>
      <c r="L147" s="61">
        <f t="shared" si="48"/>
        <v>0.20350192836030723</v>
      </c>
      <c r="M147" s="61"/>
      <c r="N147" s="61">
        <f t="shared" si="49"/>
        <v>1.7832564739269245</v>
      </c>
      <c r="O147" s="61"/>
      <c r="P147" s="34">
        <v>0.70432099999999997</v>
      </c>
      <c r="Q147" s="142">
        <v>0.70425802575956808</v>
      </c>
      <c r="R147" s="142"/>
      <c r="S147" s="32">
        <v>0.51249800000000001</v>
      </c>
      <c r="T147" s="514">
        <v>-2.4865848357391584</v>
      </c>
      <c r="U147" s="60"/>
      <c r="X147" s="508" t="s">
        <v>1116</v>
      </c>
      <c r="Y147" s="508" t="s">
        <v>1115</v>
      </c>
      <c r="Z147" s="586"/>
      <c r="AA147" s="3" t="s">
        <v>49</v>
      </c>
    </row>
    <row r="148" spans="1:27">
      <c r="A148" s="260" t="s">
        <v>207</v>
      </c>
      <c r="B148" s="3" t="s">
        <v>214</v>
      </c>
      <c r="C148" s="500">
        <v>51.5</v>
      </c>
      <c r="D148" s="43">
        <v>1.5</v>
      </c>
      <c r="E148" s="3" t="s">
        <v>87</v>
      </c>
      <c r="F148" s="28">
        <v>41.84</v>
      </c>
      <c r="G148" s="28">
        <v>24.01</v>
      </c>
      <c r="H148" s="28">
        <v>22.43</v>
      </c>
      <c r="I148" s="28">
        <v>179.5</v>
      </c>
      <c r="J148" s="61">
        <f t="shared" si="46"/>
        <v>1.8653588943379404</v>
      </c>
      <c r="K148" s="61">
        <f t="shared" si="47"/>
        <v>8.0026749888542135</v>
      </c>
      <c r="L148" s="61">
        <f t="shared" si="48"/>
        <v>0.27655085796001977</v>
      </c>
      <c r="M148" s="61"/>
      <c r="N148" s="61">
        <f t="shared" si="49"/>
        <v>1.7426072469804248</v>
      </c>
      <c r="O148" s="61"/>
      <c r="P148" s="32">
        <v>0.70374499999999995</v>
      </c>
      <c r="Q148" s="142">
        <v>0.70364232813912309</v>
      </c>
      <c r="R148" s="142"/>
      <c r="S148" s="32">
        <v>0.51284599999999991</v>
      </c>
      <c r="T148" s="514">
        <v>4.2784147244612214</v>
      </c>
      <c r="U148" s="60"/>
      <c r="X148" s="508" t="s">
        <v>1118</v>
      </c>
      <c r="Y148" s="508" t="s">
        <v>1117</v>
      </c>
      <c r="Z148" s="586"/>
      <c r="AA148" s="3" t="s">
        <v>49</v>
      </c>
    </row>
    <row r="149" spans="1:27">
      <c r="A149" s="257" t="s">
        <v>208</v>
      </c>
      <c r="B149" s="3" t="s">
        <v>214</v>
      </c>
      <c r="C149" s="500">
        <v>58.5</v>
      </c>
      <c r="D149" s="43">
        <v>1.5</v>
      </c>
      <c r="E149" s="3" t="s">
        <v>87</v>
      </c>
      <c r="F149" s="28">
        <v>46.022168441553617</v>
      </c>
      <c r="G149" s="28">
        <v>28.595173045183429</v>
      </c>
      <c r="H149" s="28">
        <v>20.39742361675442</v>
      </c>
      <c r="I149" s="28">
        <v>205.42816101059989</v>
      </c>
      <c r="J149" s="61">
        <f t="shared" si="46"/>
        <v>2.2562736013263489</v>
      </c>
      <c r="K149" s="61">
        <f t="shared" si="47"/>
        <v>10.071279827804402</v>
      </c>
      <c r="L149" s="61">
        <f t="shared" si="48"/>
        <v>0.16746920937899645</v>
      </c>
      <c r="M149" s="61"/>
      <c r="N149" s="61">
        <f t="shared" si="49"/>
        <v>1.6094383611119847</v>
      </c>
      <c r="O149" s="61"/>
      <c r="P149" s="49"/>
      <c r="Q149" s="434"/>
      <c r="R149" s="434"/>
      <c r="S149" s="436"/>
      <c r="T149" s="512"/>
      <c r="X149" s="508" t="s">
        <v>1120</v>
      </c>
      <c r="Y149" s="508" t="s">
        <v>1119</v>
      </c>
      <c r="Z149" s="586"/>
      <c r="AA149" s="3" t="s">
        <v>49</v>
      </c>
    </row>
    <row r="150" spans="1:27">
      <c r="A150" s="257" t="s">
        <v>209</v>
      </c>
      <c r="B150" s="3" t="s">
        <v>214</v>
      </c>
      <c r="C150" s="500">
        <v>50</v>
      </c>
      <c r="D150" s="43">
        <v>1.5</v>
      </c>
      <c r="E150" s="3" t="s">
        <v>87</v>
      </c>
      <c r="F150" s="28">
        <v>43.256171753433243</v>
      </c>
      <c r="G150" s="28">
        <v>28.187974935187881</v>
      </c>
      <c r="H150" s="28">
        <v>21.486611034041449</v>
      </c>
      <c r="I150" s="28">
        <v>195.52052129249827</v>
      </c>
      <c r="J150" s="61">
        <f t="shared" si="46"/>
        <v>2.0131686511615099</v>
      </c>
      <c r="K150" s="61">
        <f t="shared" si="47"/>
        <v>9.0996444708164166</v>
      </c>
      <c r="L150" s="61">
        <f t="shared" si="48"/>
        <v>0.20255326399601326</v>
      </c>
      <c r="M150" s="61"/>
      <c r="N150" s="61">
        <f t="shared" si="49"/>
        <v>1.5345611684731308</v>
      </c>
      <c r="O150" s="61"/>
      <c r="P150" s="49"/>
      <c r="Q150" s="434"/>
      <c r="R150" s="434"/>
      <c r="S150" s="436"/>
      <c r="T150" s="512"/>
      <c r="X150" s="508" t="s">
        <v>1122</v>
      </c>
      <c r="Y150" s="508" t="s">
        <v>1121</v>
      </c>
      <c r="Z150" s="586"/>
      <c r="AA150" s="3" t="s">
        <v>49</v>
      </c>
    </row>
    <row r="151" spans="1:27">
      <c r="A151" s="257" t="s">
        <v>210</v>
      </c>
      <c r="B151" s="3" t="s">
        <v>214</v>
      </c>
      <c r="C151" s="500">
        <v>57.2</v>
      </c>
      <c r="D151" s="43">
        <v>1.7</v>
      </c>
      <c r="E151" s="3" t="s">
        <v>87</v>
      </c>
      <c r="F151" s="28">
        <v>43.923419319429399</v>
      </c>
      <c r="G151" s="28">
        <v>26.944398560969233</v>
      </c>
      <c r="H151" s="28">
        <v>21.305994916228908</v>
      </c>
      <c r="I151" s="28">
        <v>192.97573561519999</v>
      </c>
      <c r="J151" s="61">
        <f t="shared" si="46"/>
        <v>2.0615521355434407</v>
      </c>
      <c r="K151" s="61">
        <f t="shared" si="47"/>
        <v>9.0573444879689315</v>
      </c>
      <c r="L151" s="61">
        <f t="shared" si="48"/>
        <v>0.21675262111898141</v>
      </c>
      <c r="M151" s="61"/>
      <c r="N151" s="61">
        <f t="shared" si="49"/>
        <v>1.6301502971031394</v>
      </c>
      <c r="O151" s="61"/>
      <c r="P151" s="34">
        <v>0.70410331887972477</v>
      </c>
      <c r="Q151" s="142">
        <v>0.70401573885732016</v>
      </c>
      <c r="R151" s="142"/>
      <c r="S151" s="34">
        <v>0.5128075214482325</v>
      </c>
      <c r="T151" s="514">
        <v>3.7547387675029853</v>
      </c>
      <c r="U151" s="60"/>
      <c r="X151" s="508" t="s">
        <v>1124</v>
      </c>
      <c r="Y151" s="508" t="s">
        <v>1123</v>
      </c>
      <c r="Z151" s="586"/>
      <c r="AA151" s="3" t="s">
        <v>49</v>
      </c>
    </row>
    <row r="152" spans="1:27">
      <c r="A152" s="257" t="s">
        <v>211</v>
      </c>
      <c r="B152" s="3" t="s">
        <v>214</v>
      </c>
      <c r="C152" s="500">
        <v>61.5</v>
      </c>
      <c r="D152" s="43">
        <v>1.5</v>
      </c>
      <c r="E152" s="3" t="s">
        <v>87</v>
      </c>
      <c r="F152" s="28">
        <v>44.905894186540301</v>
      </c>
      <c r="G152" s="28">
        <v>26.308243487339197</v>
      </c>
      <c r="H152" s="28">
        <v>22.405925586393526</v>
      </c>
      <c r="I152" s="28">
        <v>196.03298442932154</v>
      </c>
      <c r="J152" s="61">
        <f t="shared" si="46"/>
        <v>2.004197238511332</v>
      </c>
      <c r="K152" s="61">
        <f t="shared" si="47"/>
        <v>8.7491580597039356</v>
      </c>
      <c r="L152" s="61">
        <f t="shared" si="48"/>
        <v>0.23336523552186672</v>
      </c>
      <c r="M152" s="61"/>
      <c r="N152" s="61">
        <f t="shared" si="49"/>
        <v>1.7069134322156929</v>
      </c>
      <c r="O152" s="61"/>
      <c r="P152" s="49"/>
      <c r="Q152" s="33"/>
      <c r="R152" s="33"/>
      <c r="S152" s="436"/>
      <c r="T152" s="515"/>
      <c r="U152" s="49"/>
      <c r="X152" s="509" t="s">
        <v>1126</v>
      </c>
      <c r="Y152" s="509" t="s">
        <v>1125</v>
      </c>
      <c r="Z152" s="586"/>
      <c r="AA152" s="3" t="s">
        <v>49</v>
      </c>
    </row>
    <row r="153" spans="1:27">
      <c r="A153" s="257" t="s">
        <v>212</v>
      </c>
      <c r="B153" s="3" t="s">
        <v>214</v>
      </c>
      <c r="C153" s="500">
        <v>60</v>
      </c>
      <c r="D153" s="43">
        <v>1.8</v>
      </c>
      <c r="E153" s="3" t="s">
        <v>87</v>
      </c>
      <c r="F153" s="28">
        <v>38.594572657137142</v>
      </c>
      <c r="G153" s="28">
        <v>21.644896859673992</v>
      </c>
      <c r="H153" s="28">
        <v>19.825605538675518</v>
      </c>
      <c r="I153" s="28">
        <v>164.39314432462334</v>
      </c>
      <c r="J153" s="61">
        <f t="shared" si="46"/>
        <v>1.946703346934215</v>
      </c>
      <c r="K153" s="61">
        <f t="shared" si="47"/>
        <v>8.2919608182422202</v>
      </c>
      <c r="L153" s="61">
        <f t="shared" si="48"/>
        <v>0.26547787232011189</v>
      </c>
      <c r="M153" s="61"/>
      <c r="N153" s="61">
        <f t="shared" si="49"/>
        <v>1.7830795363613685</v>
      </c>
      <c r="O153" s="61"/>
      <c r="P153" s="34">
        <v>0.70414161608510195</v>
      </c>
      <c r="Q153" s="142">
        <v>0.70402425737834573</v>
      </c>
      <c r="R153" s="142"/>
      <c r="S153" s="34">
        <v>0.51280894448856806</v>
      </c>
      <c r="T153" s="514">
        <v>3.7791377800155956</v>
      </c>
      <c r="U153" s="60"/>
      <c r="X153" s="508" t="s">
        <v>1128</v>
      </c>
      <c r="Y153" s="508" t="s">
        <v>1127</v>
      </c>
      <c r="Z153" s="586"/>
      <c r="AA153" s="3" t="s">
        <v>49</v>
      </c>
    </row>
    <row r="154" spans="1:27">
      <c r="A154" s="257" t="s">
        <v>213</v>
      </c>
      <c r="B154" s="3" t="s">
        <v>214</v>
      </c>
      <c r="C154" s="500">
        <v>60.4</v>
      </c>
      <c r="D154" s="43">
        <v>1.5</v>
      </c>
      <c r="E154" s="3" t="s">
        <v>87</v>
      </c>
      <c r="F154" s="28">
        <v>40.210360570959296</v>
      </c>
      <c r="G154" s="28">
        <v>21.014294474334537</v>
      </c>
      <c r="H154" s="28">
        <v>21.003832926756743</v>
      </c>
      <c r="I154" s="28">
        <v>166.65331849618443</v>
      </c>
      <c r="J154" s="61">
        <f t="shared" si="46"/>
        <v>1.9144296524914457</v>
      </c>
      <c r="K154" s="61">
        <f t="shared" si="47"/>
        <v>7.9344241156996196</v>
      </c>
      <c r="L154" s="61">
        <f t="shared" si="48"/>
        <v>0.29496982342786349</v>
      </c>
      <c r="M154" s="61"/>
      <c r="N154" s="61">
        <f t="shared" si="49"/>
        <v>1.9134765918536811</v>
      </c>
      <c r="O154" s="61"/>
      <c r="P154" s="34">
        <v>0.7043866552340452</v>
      </c>
      <c r="Q154" s="142">
        <v>0.70424023822851278</v>
      </c>
      <c r="R154" s="142"/>
      <c r="S154" s="34">
        <v>0.51269568903049634</v>
      </c>
      <c r="T154" s="514">
        <v>1.5347084928474253</v>
      </c>
      <c r="U154" s="54"/>
      <c r="X154" s="508" t="s">
        <v>1130</v>
      </c>
      <c r="Y154" s="508" t="s">
        <v>1129</v>
      </c>
      <c r="Z154" s="586"/>
      <c r="AA154" s="3" t="s">
        <v>46</v>
      </c>
    </row>
    <row r="155" spans="1:27">
      <c r="A155" s="257" t="s">
        <v>216</v>
      </c>
      <c r="B155" s="3" t="s">
        <v>215</v>
      </c>
      <c r="C155" s="500">
        <v>66</v>
      </c>
      <c r="D155" s="43">
        <v>2</v>
      </c>
      <c r="E155" s="3" t="s">
        <v>87</v>
      </c>
      <c r="F155" s="28">
        <v>37.337951875155291</v>
      </c>
      <c r="G155" s="28">
        <v>23.440083035466081</v>
      </c>
      <c r="H155" s="28">
        <v>19.999088317562638</v>
      </c>
      <c r="I155" s="28">
        <v>194.47204723338652</v>
      </c>
      <c r="J155" s="61">
        <f t="shared" ref="J155:J159" si="50">F155/H155</f>
        <v>1.8669826985246196</v>
      </c>
      <c r="K155" s="61">
        <f t="shared" ref="K155:K159" si="51">I155/H155</f>
        <v>9.7240456237500901</v>
      </c>
      <c r="L155" s="61">
        <f t="shared" ref="L155:L159" si="52">1.74+LOG(J155,10)-1.92*LOG(K155,10)</f>
        <v>0.11447407671214638</v>
      </c>
      <c r="M155" s="61"/>
      <c r="N155" s="61">
        <f t="shared" ref="N155:N159" si="53">F155/G155</f>
        <v>1.5929103927943002</v>
      </c>
      <c r="O155" s="61"/>
      <c r="P155" s="434"/>
      <c r="Q155" s="434"/>
      <c r="R155" s="434"/>
      <c r="S155" s="434"/>
      <c r="T155" s="512"/>
      <c r="X155" s="508" t="s">
        <v>1132</v>
      </c>
      <c r="Y155" s="508" t="s">
        <v>1131</v>
      </c>
      <c r="Z155" s="586"/>
      <c r="AA155" s="3" t="s">
        <v>46</v>
      </c>
    </row>
    <row r="156" spans="1:27">
      <c r="A156" s="257" t="s">
        <v>217</v>
      </c>
      <c r="B156" s="3" t="s">
        <v>215</v>
      </c>
      <c r="C156" s="500">
        <v>63</v>
      </c>
      <c r="D156" s="3">
        <v>1.6</v>
      </c>
      <c r="E156" s="3" t="s">
        <v>87</v>
      </c>
      <c r="F156" s="28">
        <v>49.2</v>
      </c>
      <c r="G156" s="28">
        <v>26.3</v>
      </c>
      <c r="H156" s="28">
        <v>19.399999999999999</v>
      </c>
      <c r="I156" s="28">
        <v>214</v>
      </c>
      <c r="J156" s="61">
        <f t="shared" si="50"/>
        <v>2.5360824742268044</v>
      </c>
      <c r="K156" s="61">
        <f t="shared" si="51"/>
        <v>11.030927835051548</v>
      </c>
      <c r="L156" s="61">
        <f t="shared" si="52"/>
        <v>0.14234824947272218</v>
      </c>
      <c r="M156" s="61"/>
      <c r="N156" s="61">
        <f t="shared" si="53"/>
        <v>1.8707224334600761</v>
      </c>
      <c r="O156" s="61"/>
      <c r="P156" s="434"/>
      <c r="Q156" s="434"/>
      <c r="R156" s="434"/>
      <c r="S156" s="434"/>
      <c r="T156" s="512"/>
      <c r="X156" s="508" t="s">
        <v>1134</v>
      </c>
      <c r="Y156" s="508" t="s">
        <v>1133</v>
      </c>
      <c r="Z156" s="586"/>
      <c r="AA156" s="3" t="s">
        <v>46</v>
      </c>
    </row>
    <row r="157" spans="1:27">
      <c r="A157" s="257" t="s">
        <v>218</v>
      </c>
      <c r="B157" s="3" t="s">
        <v>215</v>
      </c>
      <c r="C157" s="500">
        <v>73</v>
      </c>
      <c r="D157" s="3">
        <v>2</v>
      </c>
      <c r="E157" s="3" t="s">
        <v>87</v>
      </c>
      <c r="F157" s="28">
        <v>114</v>
      </c>
      <c r="G157" s="28">
        <v>77</v>
      </c>
      <c r="H157" s="28">
        <v>29.3</v>
      </c>
      <c r="I157" s="28">
        <v>359</v>
      </c>
      <c r="J157" s="61">
        <f t="shared" si="50"/>
        <v>3.8907849829351533</v>
      </c>
      <c r="K157" s="61">
        <f t="shared" si="51"/>
        <v>12.252559726962456</v>
      </c>
      <c r="L157" s="61">
        <f t="shared" si="52"/>
        <v>0.24064172079188051</v>
      </c>
      <c r="M157" s="61"/>
      <c r="N157" s="61">
        <f t="shared" si="53"/>
        <v>1.4805194805194806</v>
      </c>
      <c r="O157" s="61"/>
      <c r="P157" s="34">
        <v>0.70369300000000001</v>
      </c>
      <c r="Q157" s="142">
        <v>0.70365644647314718</v>
      </c>
      <c r="R157" s="142"/>
      <c r="S157" s="34">
        <v>0.51275205736594931</v>
      </c>
      <c r="T157" s="514">
        <v>4.0579593633327526</v>
      </c>
      <c r="U157" s="60"/>
      <c r="X157" s="508" t="s">
        <v>1136</v>
      </c>
      <c r="Y157" s="508" t="s">
        <v>1135</v>
      </c>
      <c r="Z157" s="586"/>
      <c r="AA157" s="3" t="s">
        <v>55</v>
      </c>
    </row>
    <row r="158" spans="1:27">
      <c r="A158" s="257" t="s">
        <v>219</v>
      </c>
      <c r="B158" s="3" t="s">
        <v>215</v>
      </c>
      <c r="C158" s="500">
        <v>70</v>
      </c>
      <c r="D158" s="3">
        <v>2.5</v>
      </c>
      <c r="E158" s="3" t="s">
        <v>87</v>
      </c>
      <c r="F158" s="28">
        <v>112</v>
      </c>
      <c r="G158" s="28">
        <v>77.2</v>
      </c>
      <c r="H158" s="28">
        <v>31.5</v>
      </c>
      <c r="I158" s="28">
        <v>362</v>
      </c>
      <c r="J158" s="61">
        <f t="shared" si="50"/>
        <v>3.5555555555555554</v>
      </c>
      <c r="K158" s="61">
        <f t="shared" si="51"/>
        <v>11.492063492063492</v>
      </c>
      <c r="L158" s="61">
        <f t="shared" si="52"/>
        <v>0.25494327673293604</v>
      </c>
      <c r="M158" s="61"/>
      <c r="N158" s="61">
        <f t="shared" si="53"/>
        <v>1.4507772020725389</v>
      </c>
      <c r="O158" s="61"/>
      <c r="P158" s="34">
        <v>0.70370599999999994</v>
      </c>
      <c r="Q158" s="142">
        <v>0.70368106720029167</v>
      </c>
      <c r="R158" s="142"/>
      <c r="S158" s="34">
        <v>0.51274844691940435</v>
      </c>
      <c r="T158" s="514">
        <v>3.9121569523636879</v>
      </c>
      <c r="U158" s="60"/>
      <c r="X158" s="508" t="s">
        <v>1138</v>
      </c>
      <c r="Y158" s="508" t="s">
        <v>1137</v>
      </c>
      <c r="Z158" s="586"/>
      <c r="AA158" s="3" t="s">
        <v>55</v>
      </c>
    </row>
    <row r="159" spans="1:27">
      <c r="A159" s="432">
        <v>1741</v>
      </c>
      <c r="B159" s="3" t="s">
        <v>215</v>
      </c>
      <c r="C159" s="500">
        <v>75</v>
      </c>
      <c r="D159" s="3">
        <v>4</v>
      </c>
      <c r="E159" s="3" t="s">
        <v>87</v>
      </c>
      <c r="F159" s="28">
        <v>104.74994999466759</v>
      </c>
      <c r="G159" s="28">
        <v>83.932549560419545</v>
      </c>
      <c r="H159" s="28">
        <v>36.049968630043878</v>
      </c>
      <c r="I159" s="28">
        <v>434.09236514432467</v>
      </c>
      <c r="J159" s="61">
        <f t="shared" si="50"/>
        <v>2.9056876878214384</v>
      </c>
      <c r="K159" s="61">
        <f t="shared" si="51"/>
        <v>12.041407569563155</v>
      </c>
      <c r="L159" s="61">
        <f t="shared" si="52"/>
        <v>0.12834860097464018</v>
      </c>
      <c r="M159" s="61"/>
      <c r="N159" s="61">
        <f t="shared" si="53"/>
        <v>1.2480253553987712</v>
      </c>
      <c r="O159" s="61"/>
      <c r="P159" s="34">
        <v>0.70363200000000004</v>
      </c>
      <c r="Q159" s="142">
        <v>0.70359790184595594</v>
      </c>
      <c r="R159" s="142"/>
      <c r="S159" s="34">
        <v>0.51279150362631687</v>
      </c>
      <c r="T159" s="514">
        <v>4.8778224725953834</v>
      </c>
      <c r="U159" s="60"/>
      <c r="X159" s="508" t="s">
        <v>1140</v>
      </c>
      <c r="Y159" s="508" t="s">
        <v>1139</v>
      </c>
      <c r="Z159" s="586"/>
      <c r="AA159" s="3" t="s">
        <v>55</v>
      </c>
    </row>
    <row r="160" spans="1:27">
      <c r="A160" s="257" t="s">
        <v>220</v>
      </c>
      <c r="B160" s="3" t="s">
        <v>221</v>
      </c>
      <c r="C160" s="7">
        <v>94</v>
      </c>
      <c r="D160" s="3">
        <v>2</v>
      </c>
      <c r="E160" s="3" t="s">
        <v>87</v>
      </c>
      <c r="F160" s="28">
        <v>37.6</v>
      </c>
      <c r="G160" s="28">
        <v>17.399999999999999</v>
      </c>
      <c r="H160" s="28">
        <v>24.1</v>
      </c>
      <c r="I160" s="28">
        <v>152</v>
      </c>
      <c r="J160" s="61">
        <f t="shared" ref="J160" si="54">F160/H160</f>
        <v>1.5601659751037344</v>
      </c>
      <c r="K160" s="61">
        <f t="shared" ref="K160" si="55">I160/H160</f>
        <v>6.3070539419087135</v>
      </c>
      <c r="L160" s="61">
        <f t="shared" ref="L160" si="56">1.74+LOG(J160,10)-1.92*LOG(K160,10)</f>
        <v>0.39750383524257682</v>
      </c>
      <c r="M160" s="61"/>
      <c r="N160" s="61">
        <f t="shared" ref="N160" si="57">F160/G160</f>
        <v>2.1609195402298855</v>
      </c>
      <c r="O160" s="61"/>
      <c r="P160" s="34">
        <v>0.70427200000000001</v>
      </c>
      <c r="Q160" s="142">
        <v>0.70382449891588905</v>
      </c>
      <c r="R160" s="142"/>
      <c r="S160" s="32">
        <v>0.51279399999999997</v>
      </c>
      <c r="T160" s="514">
        <v>3.7012133246561163</v>
      </c>
      <c r="U160" s="60"/>
      <c r="X160" s="508" t="s">
        <v>1143</v>
      </c>
      <c r="Y160" s="508" t="s">
        <v>1142</v>
      </c>
      <c r="Z160" s="586"/>
      <c r="AA160" s="3" t="s">
        <v>49</v>
      </c>
    </row>
    <row r="161" spans="1:27">
      <c r="A161" s="260" t="s">
        <v>222</v>
      </c>
      <c r="B161" s="3" t="s">
        <v>223</v>
      </c>
      <c r="C161" s="7">
        <v>97</v>
      </c>
      <c r="D161" s="3">
        <v>2</v>
      </c>
      <c r="E161" s="3" t="s">
        <v>87</v>
      </c>
      <c r="F161" s="28">
        <v>49.22</v>
      </c>
      <c r="G161" s="28">
        <v>26.83</v>
      </c>
      <c r="H161" s="28">
        <v>28.52</v>
      </c>
      <c r="I161" s="28">
        <v>146.30000000000001</v>
      </c>
      <c r="J161" s="61">
        <f t="shared" ref="J161" si="58">F161/H161</f>
        <v>1.7258064516129032</v>
      </c>
      <c r="K161" s="61">
        <f t="shared" ref="K161" si="59">I161/H161</f>
        <v>5.1297335203366066</v>
      </c>
      <c r="L161" s="61">
        <f t="shared" ref="L161" si="60">1.74+LOG(J161,10)-1.92*LOG(K161,10)</f>
        <v>0.61361006269162877</v>
      </c>
      <c r="M161" s="61"/>
      <c r="N161" s="61">
        <f t="shared" ref="N161" si="61">F161/G161</f>
        <v>1.8345136041744317</v>
      </c>
      <c r="O161" s="61"/>
      <c r="P161" s="34">
        <v>0.70395099999999999</v>
      </c>
      <c r="Q161" s="142">
        <v>0.70387566166954163</v>
      </c>
      <c r="R161" s="142"/>
      <c r="S161" s="32">
        <v>0.512795</v>
      </c>
      <c r="T161" s="514">
        <v>3.7091509812570145</v>
      </c>
      <c r="U161" s="60"/>
      <c r="X161" s="508" t="s">
        <v>1145</v>
      </c>
      <c r="Y161" s="508" t="s">
        <v>1144</v>
      </c>
      <c r="Z161" s="586"/>
      <c r="AA161" s="3" t="s">
        <v>152</v>
      </c>
    </row>
    <row r="162" spans="1:27">
      <c r="A162" s="260" t="s">
        <v>224</v>
      </c>
      <c r="B162" s="3" t="s">
        <v>225</v>
      </c>
      <c r="C162" s="7">
        <v>99</v>
      </c>
      <c r="D162" s="3">
        <v>3</v>
      </c>
      <c r="E162" s="3" t="s">
        <v>87</v>
      </c>
      <c r="F162" s="28">
        <v>31.3</v>
      </c>
      <c r="G162" s="28">
        <v>16.8</v>
      </c>
      <c r="H162" s="28">
        <v>28.1</v>
      </c>
      <c r="I162" s="28">
        <v>121</v>
      </c>
      <c r="J162" s="61">
        <f t="shared" ref="J162" si="62">F162/H162</f>
        <v>1.1138790035587189</v>
      </c>
      <c r="K162" s="61">
        <f t="shared" ref="K162" si="63">I162/H162</f>
        <v>4.3060498220640566</v>
      </c>
      <c r="L162" s="61">
        <f t="shared" ref="L162" si="64">1.74+LOG(J162,10)-1.92*LOG(K162,10)</f>
        <v>0.5694062408515379</v>
      </c>
      <c r="M162" s="61"/>
      <c r="N162" s="61">
        <f t="shared" ref="N162" si="65">F162/G162</f>
        <v>1.8630952380952381</v>
      </c>
      <c r="O162" s="61"/>
      <c r="P162" s="434"/>
      <c r="Q162" s="434"/>
      <c r="R162" s="434"/>
      <c r="S162" s="434"/>
      <c r="T162" s="512"/>
      <c r="X162" s="508" t="s">
        <v>1147</v>
      </c>
      <c r="Y162" s="508" t="s">
        <v>1146</v>
      </c>
      <c r="Z162" s="586"/>
      <c r="AA162" s="3" t="s">
        <v>152</v>
      </c>
    </row>
    <row r="163" spans="1:27">
      <c r="A163" s="260" t="s">
        <v>226</v>
      </c>
      <c r="B163" s="3" t="s">
        <v>233</v>
      </c>
      <c r="C163" s="7">
        <v>102</v>
      </c>
      <c r="D163" s="3">
        <v>3</v>
      </c>
      <c r="E163" s="3" t="s">
        <v>87</v>
      </c>
      <c r="F163" s="421">
        <v>7.75</v>
      </c>
      <c r="G163" s="421">
        <v>10.77</v>
      </c>
      <c r="H163" s="421">
        <v>18.98</v>
      </c>
      <c r="I163" s="421">
        <v>119.6</v>
      </c>
      <c r="J163" s="61">
        <f t="shared" ref="J163:J169" si="66">F163/H163</f>
        <v>0.40832455216016861</v>
      </c>
      <c r="K163" s="61">
        <f t="shared" ref="K163:K169" si="67">I163/H163</f>
        <v>6.3013698630136981</v>
      </c>
      <c r="L163" s="61">
        <f t="shared" ref="L163:L169" si="68">1.74+LOG(J163,10)-1.92*LOG(K163,10)</f>
        <v>-0.18390965098230994</v>
      </c>
      <c r="M163" s="61"/>
      <c r="N163" s="61">
        <f t="shared" ref="N163:N169" si="69">F163/G163</f>
        <v>0.71959145775301769</v>
      </c>
      <c r="O163" s="61"/>
      <c r="P163" s="34">
        <v>0.70483499999999999</v>
      </c>
      <c r="Q163" s="142">
        <v>0.7045525088559651</v>
      </c>
      <c r="R163" s="142"/>
      <c r="S163" s="34">
        <v>0.51268800000000003</v>
      </c>
      <c r="T163" s="514">
        <v>1.702984136913166</v>
      </c>
      <c r="U163" s="60"/>
      <c r="X163" s="508" t="s">
        <v>1149</v>
      </c>
      <c r="Y163" s="508" t="s">
        <v>1148</v>
      </c>
      <c r="Z163" s="586"/>
      <c r="AA163" s="3" t="s">
        <v>46</v>
      </c>
    </row>
    <row r="164" spans="1:27">
      <c r="A164" s="260" t="s">
        <v>227</v>
      </c>
      <c r="B164" s="3" t="s">
        <v>233</v>
      </c>
      <c r="C164" s="7">
        <v>99</v>
      </c>
      <c r="D164" s="3">
        <v>2</v>
      </c>
      <c r="E164" s="3" t="s">
        <v>87</v>
      </c>
      <c r="F164" s="421">
        <v>11.71</v>
      </c>
      <c r="G164" s="421">
        <v>14.35</v>
      </c>
      <c r="H164" s="421">
        <v>18.22</v>
      </c>
      <c r="I164" s="421">
        <v>151.4</v>
      </c>
      <c r="J164" s="61">
        <f t="shared" si="66"/>
        <v>0.64270032930845233</v>
      </c>
      <c r="K164" s="61">
        <f t="shared" si="67"/>
        <v>8.3095499451152595</v>
      </c>
      <c r="L164" s="61">
        <f t="shared" si="68"/>
        <v>-0.21758028241659932</v>
      </c>
      <c r="M164" s="61"/>
      <c r="N164" s="61">
        <f t="shared" si="69"/>
        <v>0.81602787456446002</v>
      </c>
      <c r="O164" s="61"/>
      <c r="P164" s="34">
        <v>0.70483499999999999</v>
      </c>
      <c r="Q164" s="142">
        <v>0.70466655347101448</v>
      </c>
      <c r="R164" s="142"/>
      <c r="S164" s="34">
        <v>0.51271</v>
      </c>
      <c r="T164" s="514">
        <v>2.2290214271980524</v>
      </c>
      <c r="U164" s="60"/>
      <c r="X164" s="508" t="s">
        <v>1151</v>
      </c>
      <c r="Y164" s="508" t="s">
        <v>1150</v>
      </c>
      <c r="Z164" s="586"/>
      <c r="AA164" s="3" t="s">
        <v>58</v>
      </c>
    </row>
    <row r="165" spans="1:27">
      <c r="A165" s="260" t="s">
        <v>228</v>
      </c>
      <c r="B165" s="3" t="s">
        <v>233</v>
      </c>
      <c r="C165" s="7">
        <v>94</v>
      </c>
      <c r="D165" s="3">
        <v>2</v>
      </c>
      <c r="E165" s="3" t="s">
        <v>87</v>
      </c>
      <c r="F165" s="421">
        <v>12.76</v>
      </c>
      <c r="G165" s="421">
        <v>13.62</v>
      </c>
      <c r="H165" s="421">
        <v>17.47</v>
      </c>
      <c r="I165" s="421">
        <v>127.6</v>
      </c>
      <c r="J165" s="61">
        <f t="shared" si="66"/>
        <v>0.73039496279336014</v>
      </c>
      <c r="K165" s="61">
        <f t="shared" si="67"/>
        <v>7.3039496279336005</v>
      </c>
      <c r="L165" s="61">
        <f t="shared" si="68"/>
        <v>-5.4473147850035319E-2</v>
      </c>
      <c r="M165" s="61"/>
      <c r="N165" s="61">
        <f t="shared" si="69"/>
        <v>0.93685756240822327</v>
      </c>
      <c r="O165" s="61"/>
      <c r="P165" s="34">
        <v>0.70475700000000008</v>
      </c>
      <c r="Q165" s="142">
        <v>0.70454687489103529</v>
      </c>
      <c r="R165" s="142"/>
      <c r="S165" s="34">
        <v>0.51272000000000006</v>
      </c>
      <c r="T165" s="514">
        <v>2.3342231718515016</v>
      </c>
      <c r="U165" s="60"/>
      <c r="X165" s="508" t="s">
        <v>1153</v>
      </c>
      <c r="Y165" s="508" t="s">
        <v>1152</v>
      </c>
      <c r="Z165" s="586"/>
      <c r="AA165" s="3" t="s">
        <v>58</v>
      </c>
    </row>
    <row r="166" spans="1:27">
      <c r="A166" s="260" t="s">
        <v>229</v>
      </c>
      <c r="B166" s="3" t="s">
        <v>233</v>
      </c>
      <c r="C166" s="7">
        <v>125</v>
      </c>
      <c r="D166" s="3">
        <v>3</v>
      </c>
      <c r="E166" s="3" t="s">
        <v>87</v>
      </c>
      <c r="F166" s="55"/>
      <c r="G166" s="55"/>
      <c r="H166" s="55"/>
      <c r="I166" s="55"/>
      <c r="J166" s="61"/>
      <c r="K166" s="61"/>
      <c r="L166" s="61"/>
      <c r="M166" s="61"/>
      <c r="N166" s="61"/>
      <c r="O166" s="61"/>
      <c r="P166" s="34">
        <v>0.70583099999999999</v>
      </c>
      <c r="Q166" s="142">
        <v>0.70558749775418261</v>
      </c>
      <c r="R166" s="142"/>
      <c r="S166" s="34">
        <v>0.51256800000000002</v>
      </c>
      <c r="T166" s="514">
        <v>4.6468583396741536E-2</v>
      </c>
      <c r="U166" s="60"/>
      <c r="X166" s="508" t="s">
        <v>1155</v>
      </c>
      <c r="Y166" s="508" t="s">
        <v>1154</v>
      </c>
      <c r="Z166" s="586"/>
      <c r="AA166" s="3" t="s">
        <v>46</v>
      </c>
    </row>
    <row r="167" spans="1:27">
      <c r="A167" s="260" t="s">
        <v>230</v>
      </c>
      <c r="B167" s="3" t="s">
        <v>233</v>
      </c>
      <c r="C167" s="7">
        <v>127</v>
      </c>
      <c r="D167" s="3">
        <v>3</v>
      </c>
      <c r="E167" s="3" t="s">
        <v>87</v>
      </c>
      <c r="F167" s="421">
        <v>42.3</v>
      </c>
      <c r="G167" s="421">
        <v>104</v>
      </c>
      <c r="H167" s="421">
        <v>29.8</v>
      </c>
      <c r="I167" s="421">
        <v>521</v>
      </c>
      <c r="J167" s="61">
        <f t="shared" si="66"/>
        <v>1.419463087248322</v>
      </c>
      <c r="K167" s="61">
        <f t="shared" si="67"/>
        <v>17.483221476510067</v>
      </c>
      <c r="L167" s="61">
        <f t="shared" si="68"/>
        <v>-0.49370909840988975</v>
      </c>
      <c r="M167" s="61"/>
      <c r="N167" s="61">
        <f t="shared" si="69"/>
        <v>0.40673076923076923</v>
      </c>
      <c r="O167" s="61"/>
      <c r="P167" s="34">
        <v>0.70614899999999992</v>
      </c>
      <c r="Q167" s="142">
        <v>0.70572397544850851</v>
      </c>
      <c r="R167" s="142"/>
      <c r="S167" s="34">
        <v>0.51255200000000001</v>
      </c>
      <c r="T167" s="514">
        <v>-0.17018137495217189</v>
      </c>
      <c r="U167" s="60"/>
      <c r="X167" s="509" t="s">
        <v>1157</v>
      </c>
      <c r="Y167" s="509" t="s">
        <v>1156</v>
      </c>
      <c r="Z167" s="586"/>
      <c r="AA167" s="3" t="s">
        <v>46</v>
      </c>
    </row>
    <row r="168" spans="1:27">
      <c r="A168" s="260" t="s">
        <v>231</v>
      </c>
      <c r="B168" s="3" t="s">
        <v>233</v>
      </c>
      <c r="C168" s="7">
        <v>127</v>
      </c>
      <c r="D168" s="3">
        <v>3</v>
      </c>
      <c r="E168" s="3" t="s">
        <v>87</v>
      </c>
      <c r="F168" s="421">
        <v>34.9</v>
      </c>
      <c r="G168" s="421">
        <v>54.9</v>
      </c>
      <c r="H168" s="421">
        <v>31.9</v>
      </c>
      <c r="I168" s="421">
        <v>325</v>
      </c>
      <c r="J168" s="61">
        <f t="shared" si="66"/>
        <v>1.0940438871473355</v>
      </c>
      <c r="K168" s="61">
        <f t="shared" si="67"/>
        <v>10.18808777429467</v>
      </c>
      <c r="L168" s="61">
        <f t="shared" si="68"/>
        <v>-0.15650319770765186</v>
      </c>
      <c r="M168" s="61"/>
      <c r="N168" s="61">
        <f t="shared" si="69"/>
        <v>0.63570127504553731</v>
      </c>
      <c r="O168" s="61"/>
      <c r="P168" s="34">
        <v>0.70517200000000002</v>
      </c>
      <c r="Q168" s="142">
        <v>0.70481201406836536</v>
      </c>
      <c r="R168" s="142"/>
      <c r="S168" s="34">
        <v>0.51265400000000005</v>
      </c>
      <c r="T168" s="514">
        <v>1.4944749930378975</v>
      </c>
      <c r="U168" s="60"/>
      <c r="X168" s="508" t="s">
        <v>1159</v>
      </c>
      <c r="Y168" s="508" t="s">
        <v>1158</v>
      </c>
      <c r="Z168" s="586"/>
      <c r="AA168" s="3" t="s">
        <v>46</v>
      </c>
    </row>
    <row r="169" spans="1:27">
      <c r="A169" s="260" t="s">
        <v>232</v>
      </c>
      <c r="B169" s="3" t="s">
        <v>233</v>
      </c>
      <c r="C169" s="7">
        <v>126</v>
      </c>
      <c r="D169" s="3">
        <v>3</v>
      </c>
      <c r="E169" s="3" t="s">
        <v>87</v>
      </c>
      <c r="F169" s="421">
        <v>50.5</v>
      </c>
      <c r="G169" s="421">
        <v>115</v>
      </c>
      <c r="H169" s="421">
        <v>38.9</v>
      </c>
      <c r="I169" s="421">
        <v>553</v>
      </c>
      <c r="J169" s="61">
        <f t="shared" si="66"/>
        <v>1.2982005141388175</v>
      </c>
      <c r="K169" s="61">
        <f t="shared" si="67"/>
        <v>14.215938303341902</v>
      </c>
      <c r="L169" s="61">
        <f t="shared" si="68"/>
        <v>-0.35998724076670796</v>
      </c>
      <c r="M169" s="61"/>
      <c r="N169" s="61">
        <f t="shared" si="69"/>
        <v>0.43913043478260871</v>
      </c>
      <c r="O169" s="61"/>
      <c r="P169" s="34">
        <v>0.70587800000000001</v>
      </c>
      <c r="Q169" s="142">
        <v>0.70561942058270433</v>
      </c>
      <c r="R169" s="142"/>
      <c r="S169" s="34">
        <v>0.51260000000000006</v>
      </c>
      <c r="T169" s="514">
        <v>0.69362118563898179</v>
      </c>
      <c r="U169" s="60"/>
      <c r="X169" s="509" t="s">
        <v>1161</v>
      </c>
      <c r="Y169" s="509" t="s">
        <v>1160</v>
      </c>
      <c r="Z169" s="586"/>
      <c r="AA169" s="3" t="s">
        <v>46</v>
      </c>
    </row>
    <row r="170" spans="1:27">
      <c r="A170" s="260" t="s">
        <v>234</v>
      </c>
      <c r="B170" s="3" t="s">
        <v>242</v>
      </c>
      <c r="C170" s="500">
        <v>101</v>
      </c>
      <c r="D170" s="3">
        <v>2.5</v>
      </c>
      <c r="E170" s="3" t="s">
        <v>87</v>
      </c>
      <c r="F170" s="28">
        <v>27.313524999999998</v>
      </c>
      <c r="G170" s="28">
        <v>22.29494</v>
      </c>
      <c r="H170" s="28">
        <v>25.864260000000002</v>
      </c>
      <c r="I170" s="28">
        <v>152.77204</v>
      </c>
      <c r="J170" s="61">
        <f t="shared" ref="J170:J177" si="70">F170/H170</f>
        <v>1.0560334995085883</v>
      </c>
      <c r="K170" s="61">
        <f t="shared" ref="K170:K177" si="71">I170/H170</f>
        <v>5.9066851323022576</v>
      </c>
      <c r="L170" s="61">
        <f t="shared" ref="L170:L177" si="72">1.74+LOG(J170,10)-1.92*LOG(K170,10)</f>
        <v>0.28269755968168142</v>
      </c>
      <c r="M170" s="61"/>
      <c r="N170" s="61">
        <f t="shared" ref="N170:N177" si="73">F170/G170</f>
        <v>1.2250997311497585</v>
      </c>
      <c r="O170" s="61"/>
      <c r="P170" s="34">
        <v>0.70506999999999997</v>
      </c>
      <c r="Q170" s="142">
        <v>0.7047553285802165</v>
      </c>
      <c r="R170" s="142"/>
      <c r="S170" s="34">
        <v>0.51270300000000002</v>
      </c>
      <c r="T170" s="514">
        <v>1.9267158391333972</v>
      </c>
      <c r="U170" s="60"/>
      <c r="X170" s="508" t="s">
        <v>1163</v>
      </c>
      <c r="Y170" s="508" t="s">
        <v>1162</v>
      </c>
      <c r="Z170" s="586"/>
      <c r="AA170" s="3" t="s">
        <v>46</v>
      </c>
    </row>
    <row r="171" spans="1:27">
      <c r="A171" s="260" t="s">
        <v>235</v>
      </c>
      <c r="B171" s="3" t="s">
        <v>242</v>
      </c>
      <c r="C171" s="500">
        <v>92</v>
      </c>
      <c r="D171" s="3">
        <v>3</v>
      </c>
      <c r="E171" s="3" t="s">
        <v>87</v>
      </c>
      <c r="F171" s="28">
        <v>18.989999999999998</v>
      </c>
      <c r="G171" s="28">
        <v>18.940000000000001</v>
      </c>
      <c r="H171" s="28">
        <v>24.06</v>
      </c>
      <c r="I171" s="28">
        <v>195</v>
      </c>
      <c r="J171" s="61">
        <f t="shared" si="70"/>
        <v>0.78927680798004984</v>
      </c>
      <c r="K171" s="61">
        <f t="shared" si="71"/>
        <v>8.1047381546134662</v>
      </c>
      <c r="L171" s="61">
        <f t="shared" si="72"/>
        <v>-0.10754951591549688</v>
      </c>
      <c r="M171" s="61"/>
      <c r="N171" s="61">
        <f t="shared" si="73"/>
        <v>1.002639915522703</v>
      </c>
      <c r="O171" s="61"/>
      <c r="P171" s="49"/>
      <c r="Q171" s="49"/>
      <c r="R171" s="49"/>
      <c r="S171" s="49"/>
      <c r="T171" s="515"/>
      <c r="U171" s="49"/>
      <c r="X171" s="508" t="s">
        <v>1165</v>
      </c>
      <c r="Y171" s="508" t="s">
        <v>1164</v>
      </c>
      <c r="Z171" s="586"/>
      <c r="AA171" s="3" t="s">
        <v>46</v>
      </c>
    </row>
    <row r="172" spans="1:27">
      <c r="A172" s="260" t="s">
        <v>236</v>
      </c>
      <c r="B172" s="3" t="s">
        <v>242</v>
      </c>
      <c r="C172" s="500">
        <v>91</v>
      </c>
      <c r="D172" s="3">
        <v>3</v>
      </c>
      <c r="E172" s="3" t="s">
        <v>87</v>
      </c>
      <c r="F172" s="28">
        <v>35.31</v>
      </c>
      <c r="G172" s="28">
        <v>22.16</v>
      </c>
      <c r="H172" s="28">
        <v>23.86</v>
      </c>
      <c r="I172" s="28">
        <v>172.3</v>
      </c>
      <c r="J172" s="61">
        <f t="shared" si="70"/>
        <v>1.4798826487845769</v>
      </c>
      <c r="K172" s="61">
        <f t="shared" si="71"/>
        <v>7.2212908633696573</v>
      </c>
      <c r="L172" s="61">
        <f t="shared" si="72"/>
        <v>0.26168678905045972</v>
      </c>
      <c r="M172" s="61"/>
      <c r="N172" s="61">
        <f t="shared" si="73"/>
        <v>1.5934115523465704</v>
      </c>
      <c r="O172" s="61"/>
      <c r="P172" s="34">
        <v>0.70422700000000005</v>
      </c>
      <c r="Q172" s="142">
        <v>0.70413031437546203</v>
      </c>
      <c r="R172" s="142"/>
      <c r="S172" s="34">
        <v>0.51286100000000001</v>
      </c>
      <c r="T172" s="514">
        <v>4.7706983589179686</v>
      </c>
      <c r="U172" s="60"/>
      <c r="X172" s="508" t="s">
        <v>1167</v>
      </c>
      <c r="Y172" s="508" t="s">
        <v>1166</v>
      </c>
      <c r="Z172" s="586"/>
      <c r="AA172" s="3" t="s">
        <v>49</v>
      </c>
    </row>
    <row r="173" spans="1:27">
      <c r="A173" s="260" t="s">
        <v>237</v>
      </c>
      <c r="B173" s="3" t="s">
        <v>242</v>
      </c>
      <c r="C173" s="500">
        <v>94</v>
      </c>
      <c r="D173" s="3">
        <v>3</v>
      </c>
      <c r="E173" s="3" t="s">
        <v>87</v>
      </c>
      <c r="F173" s="28">
        <v>27.46</v>
      </c>
      <c r="G173" s="28">
        <v>28.75</v>
      </c>
      <c r="H173" s="28">
        <v>29.85</v>
      </c>
      <c r="I173" s="28">
        <v>200.1</v>
      </c>
      <c r="J173" s="61">
        <f t="shared" si="70"/>
        <v>0.91993299832495812</v>
      </c>
      <c r="K173" s="61">
        <f t="shared" si="71"/>
        <v>6.7035175879396975</v>
      </c>
      <c r="L173" s="61">
        <f t="shared" si="72"/>
        <v>0.11725491134736754</v>
      </c>
      <c r="M173" s="61"/>
      <c r="N173" s="61">
        <f t="shared" si="73"/>
        <v>0.95513043478260873</v>
      </c>
      <c r="O173" s="61"/>
      <c r="P173" s="34">
        <v>0.70497399999999999</v>
      </c>
      <c r="Q173" s="142">
        <v>0.70467806318293758</v>
      </c>
      <c r="R173" s="142"/>
      <c r="S173" s="34">
        <v>0.51275000000000004</v>
      </c>
      <c r="T173" s="514">
        <v>3.0123090509426298</v>
      </c>
      <c r="U173" s="60"/>
      <c r="X173" s="508" t="s">
        <v>1169</v>
      </c>
      <c r="Y173" s="508" t="s">
        <v>1168</v>
      </c>
      <c r="Z173" s="586"/>
      <c r="AA173" s="3" t="s">
        <v>46</v>
      </c>
    </row>
    <row r="174" spans="1:27">
      <c r="A174" s="260" t="s">
        <v>238</v>
      </c>
      <c r="B174" s="3" t="s">
        <v>242</v>
      </c>
      <c r="C174" s="500">
        <v>121</v>
      </c>
      <c r="D174" s="3">
        <v>3</v>
      </c>
      <c r="E174" s="3" t="s">
        <v>87</v>
      </c>
      <c r="F174" s="55"/>
      <c r="G174" s="55"/>
      <c r="H174" s="49"/>
      <c r="I174" s="49"/>
      <c r="J174" s="61"/>
      <c r="K174" s="61"/>
      <c r="L174" s="61"/>
      <c r="M174" s="61"/>
      <c r="N174" s="61"/>
      <c r="O174" s="61"/>
      <c r="P174" s="34">
        <v>0.705067</v>
      </c>
      <c r="Q174" s="142">
        <v>0.70467480134581861</v>
      </c>
      <c r="R174" s="142"/>
      <c r="S174" s="34">
        <v>0.51271499999999992</v>
      </c>
      <c r="T174" s="514">
        <v>2.2260760851500194</v>
      </c>
      <c r="U174" s="60"/>
      <c r="X174" s="508" t="s">
        <v>1171</v>
      </c>
      <c r="Y174" s="508" t="s">
        <v>1170</v>
      </c>
      <c r="Z174" s="586"/>
      <c r="AA174" s="3" t="s">
        <v>46</v>
      </c>
    </row>
    <row r="175" spans="1:27">
      <c r="A175" s="260" t="s">
        <v>239</v>
      </c>
      <c r="B175" s="3" t="s">
        <v>242</v>
      </c>
      <c r="C175" s="500">
        <v>126</v>
      </c>
      <c r="D175" s="3">
        <v>3</v>
      </c>
      <c r="E175" s="3" t="s">
        <v>87</v>
      </c>
      <c r="F175" s="28">
        <v>37.935457999999997</v>
      </c>
      <c r="G175" s="28">
        <v>58.884259</v>
      </c>
      <c r="H175" s="28">
        <v>40.720160999999997</v>
      </c>
      <c r="I175" s="28">
        <v>323.91980000000001</v>
      </c>
      <c r="J175" s="61">
        <f t="shared" si="70"/>
        <v>0.93161365447449973</v>
      </c>
      <c r="K175" s="61">
        <f t="shared" si="71"/>
        <v>7.9547769960929191</v>
      </c>
      <c r="L175" s="61">
        <f t="shared" si="72"/>
        <v>-1.9969932308364413E-2</v>
      </c>
      <c r="M175" s="61"/>
      <c r="N175" s="61">
        <f t="shared" si="73"/>
        <v>0.64423767309358515</v>
      </c>
      <c r="O175" s="61"/>
      <c r="P175" s="34">
        <v>0.70549700000000004</v>
      </c>
      <c r="Q175" s="142">
        <v>0.70501472910185747</v>
      </c>
      <c r="R175" s="142"/>
      <c r="S175" s="34">
        <v>0.51266</v>
      </c>
      <c r="T175" s="514">
        <v>1.3944350478967138</v>
      </c>
      <c r="U175" s="60"/>
      <c r="X175" s="508" t="s">
        <v>1173</v>
      </c>
      <c r="Y175" s="508" t="s">
        <v>1172</v>
      </c>
      <c r="Z175" s="586"/>
      <c r="AA175" s="3" t="s">
        <v>46</v>
      </c>
    </row>
    <row r="176" spans="1:27">
      <c r="A176" s="260" t="s">
        <v>240</v>
      </c>
      <c r="B176" s="3" t="s">
        <v>242</v>
      </c>
      <c r="C176" s="500">
        <v>122</v>
      </c>
      <c r="D176" s="3">
        <v>3</v>
      </c>
      <c r="E176" s="3" t="s">
        <v>87</v>
      </c>
      <c r="F176" s="28">
        <v>41.56</v>
      </c>
      <c r="G176" s="28">
        <v>49.53</v>
      </c>
      <c r="H176" s="28">
        <v>37.19</v>
      </c>
      <c r="I176" s="28">
        <v>444.7</v>
      </c>
      <c r="J176" s="61">
        <f t="shared" si="70"/>
        <v>1.1175047055660126</v>
      </c>
      <c r="K176" s="61">
        <f t="shared" si="71"/>
        <v>11.957515461145469</v>
      </c>
      <c r="L176" s="61">
        <f t="shared" si="72"/>
        <v>-0.28082126556655962</v>
      </c>
      <c r="M176" s="61"/>
      <c r="N176" s="61">
        <f t="shared" si="73"/>
        <v>0.83908742176458717</v>
      </c>
      <c r="O176" s="61"/>
      <c r="P176" s="434"/>
      <c r="Q176" s="434"/>
      <c r="R176" s="434"/>
      <c r="S176" s="434"/>
      <c r="T176" s="512"/>
      <c r="X176" s="508" t="s">
        <v>1175</v>
      </c>
      <c r="Y176" s="508" t="s">
        <v>1174</v>
      </c>
      <c r="Z176" s="586"/>
      <c r="AA176" s="3" t="s">
        <v>46</v>
      </c>
    </row>
    <row r="177" spans="1:27">
      <c r="A177" s="260" t="s">
        <v>241</v>
      </c>
      <c r="B177" s="3" t="s">
        <v>242</v>
      </c>
      <c r="C177" s="500">
        <v>121</v>
      </c>
      <c r="D177" s="3">
        <v>4</v>
      </c>
      <c r="E177" s="3" t="s">
        <v>87</v>
      </c>
      <c r="F177" s="28">
        <v>39.4</v>
      </c>
      <c r="G177" s="28">
        <v>85.8</v>
      </c>
      <c r="H177" s="28">
        <v>50.6</v>
      </c>
      <c r="I177" s="28">
        <v>534</v>
      </c>
      <c r="J177" s="61">
        <f t="shared" si="70"/>
        <v>0.77865612648221338</v>
      </c>
      <c r="K177" s="61">
        <f t="shared" si="71"/>
        <v>10.553359683794467</v>
      </c>
      <c r="L177" s="61">
        <f t="shared" si="72"/>
        <v>-0.33356451617663874</v>
      </c>
      <c r="M177" s="61"/>
      <c r="N177" s="61">
        <f t="shared" si="73"/>
        <v>0.4592074592074592</v>
      </c>
      <c r="O177" s="61"/>
      <c r="P177" s="434"/>
      <c r="Q177" s="434"/>
      <c r="R177" s="434"/>
      <c r="S177" s="434"/>
      <c r="T177" s="512"/>
      <c r="X177" s="508" t="s">
        <v>1177</v>
      </c>
      <c r="Y177" s="508" t="s">
        <v>1176</v>
      </c>
      <c r="Z177" s="586"/>
      <c r="AA177" s="3" t="s">
        <v>46</v>
      </c>
    </row>
    <row r="178" spans="1:27">
      <c r="A178" s="260" t="s">
        <v>243</v>
      </c>
      <c r="B178" s="3" t="s">
        <v>244</v>
      </c>
      <c r="C178" s="7">
        <v>119</v>
      </c>
      <c r="D178" s="3">
        <v>3</v>
      </c>
      <c r="E178" s="3" t="s">
        <v>87</v>
      </c>
      <c r="F178" s="28">
        <v>41</v>
      </c>
      <c r="G178" s="28">
        <v>85.3</v>
      </c>
      <c r="H178" s="28">
        <v>46.9</v>
      </c>
      <c r="I178" s="28">
        <v>530</v>
      </c>
      <c r="J178" s="61">
        <f t="shared" ref="J178" si="74">F178/H178</f>
        <v>0.87420042643923246</v>
      </c>
      <c r="K178" s="61">
        <f t="shared" ref="K178" si="75">I178/H178</f>
        <v>11.300639658848615</v>
      </c>
      <c r="L178" s="61">
        <f t="shared" ref="L178" si="76">1.74+LOG(J178,10)-1.92*LOG(K178,10)</f>
        <v>-0.34034679761590292</v>
      </c>
      <c r="M178" s="61"/>
      <c r="N178" s="61">
        <f t="shared" ref="N178" si="77">F178/G178</f>
        <v>0.4806565064478312</v>
      </c>
      <c r="O178" s="61"/>
      <c r="P178" s="34">
        <v>0.70622400000000007</v>
      </c>
      <c r="Q178" s="142">
        <v>0.70581015541821301</v>
      </c>
      <c r="R178" s="142"/>
      <c r="S178" s="34">
        <v>0.51248512064724738</v>
      </c>
      <c r="T178" s="514">
        <v>5.1508679121958778E-3</v>
      </c>
      <c r="U178" s="60"/>
      <c r="X178" s="508" t="s">
        <v>1179</v>
      </c>
      <c r="Y178" s="508" t="s">
        <v>1178</v>
      </c>
      <c r="Z178" s="586"/>
      <c r="AA178" s="3" t="s">
        <v>46</v>
      </c>
    </row>
    <row r="179" spans="1:27">
      <c r="A179" s="257" t="s">
        <v>245</v>
      </c>
      <c r="B179" s="3" t="s">
        <v>248</v>
      </c>
      <c r="C179" s="500">
        <v>113</v>
      </c>
      <c r="D179" s="3">
        <v>4</v>
      </c>
      <c r="E179" s="3" t="s">
        <v>87</v>
      </c>
      <c r="F179" s="28">
        <v>14</v>
      </c>
      <c r="G179" s="28">
        <v>21.6</v>
      </c>
      <c r="H179" s="28">
        <v>18.3</v>
      </c>
      <c r="I179" s="28">
        <v>140</v>
      </c>
      <c r="J179" s="61">
        <f t="shared" ref="J179" si="78">F179/H179</f>
        <v>0.76502732240437155</v>
      </c>
      <c r="K179" s="61">
        <f t="shared" ref="K179" si="79">I179/H179</f>
        <v>7.6502732240437155</v>
      </c>
      <c r="L179" s="61">
        <f t="shared" ref="L179" si="80">1.74+LOG(J179,10)-1.92*LOG(K179,10)</f>
        <v>-7.2982790271983733E-2</v>
      </c>
      <c r="M179" s="61"/>
      <c r="N179" s="61">
        <f t="shared" ref="N179" si="81">F179/G179</f>
        <v>0.64814814814814814</v>
      </c>
      <c r="O179" s="61"/>
      <c r="P179" s="34">
        <v>0.70482299999999998</v>
      </c>
      <c r="Q179" s="142">
        <v>0.70467867025466424</v>
      </c>
      <c r="R179" s="142"/>
      <c r="S179" s="34">
        <v>0.51270499999999997</v>
      </c>
      <c r="T179" s="514">
        <v>1.8170434261777224</v>
      </c>
      <c r="U179" s="60"/>
      <c r="X179" s="508" t="s">
        <v>1181</v>
      </c>
      <c r="Y179" s="508" t="s">
        <v>1180</v>
      </c>
      <c r="Z179" s="586"/>
      <c r="AA179" s="3" t="s">
        <v>249</v>
      </c>
    </row>
    <row r="180" spans="1:27">
      <c r="A180" s="257" t="s">
        <v>246</v>
      </c>
      <c r="B180" s="3" t="s">
        <v>248</v>
      </c>
      <c r="C180" s="500">
        <v>120</v>
      </c>
      <c r="D180" s="3">
        <v>4</v>
      </c>
      <c r="E180" s="3" t="s">
        <v>87</v>
      </c>
      <c r="F180" s="28">
        <v>18.7</v>
      </c>
      <c r="G180" s="28">
        <v>36.799999999999997</v>
      </c>
      <c r="H180" s="28">
        <v>28</v>
      </c>
      <c r="I180" s="28">
        <v>233</v>
      </c>
      <c r="J180" s="61">
        <f>F180/H180</f>
        <v>0.66785714285714282</v>
      </c>
      <c r="K180" s="61">
        <f>I180/H180</f>
        <v>8.3214285714285712</v>
      </c>
      <c r="L180" s="61">
        <f>1.74+LOG(J180,10)-1.92*LOG(K180,10)</f>
        <v>-0.20209637299861583</v>
      </c>
      <c r="M180" s="61"/>
      <c r="N180" s="61">
        <f>F180/G180</f>
        <v>0.50815217391304346</v>
      </c>
      <c r="O180" s="61"/>
      <c r="P180" s="49"/>
      <c r="Q180" s="49"/>
      <c r="R180" s="49"/>
      <c r="S180" s="49"/>
      <c r="T180" s="515"/>
      <c r="U180" s="49"/>
      <c r="X180" s="508" t="s">
        <v>1183</v>
      </c>
      <c r="Y180" s="508" t="s">
        <v>1182</v>
      </c>
      <c r="Z180" s="586"/>
      <c r="AA180" s="3" t="s">
        <v>49</v>
      </c>
    </row>
    <row r="181" spans="1:27">
      <c r="A181" s="257" t="s">
        <v>247</v>
      </c>
      <c r="B181" s="3" t="s">
        <v>248</v>
      </c>
      <c r="C181" s="500">
        <v>122</v>
      </c>
      <c r="D181" s="3">
        <v>3</v>
      </c>
      <c r="E181" s="3" t="s">
        <v>87</v>
      </c>
      <c r="F181" s="28">
        <v>33.299999999999997</v>
      </c>
      <c r="G181" s="28">
        <v>59.6</v>
      </c>
      <c r="H181" s="28">
        <v>36.9</v>
      </c>
      <c r="I181" s="28">
        <v>356</v>
      </c>
      <c r="J181" s="61">
        <f>F181/H181</f>
        <v>0.90243902439024382</v>
      </c>
      <c r="K181" s="61">
        <f>I181/H181</f>
        <v>9.6476964769647697</v>
      </c>
      <c r="L181" s="61">
        <f>1.74+LOG(J181,10)-1.92*LOG(K181,10)</f>
        <v>-0.19467550573526449</v>
      </c>
      <c r="M181" s="61"/>
      <c r="N181" s="61">
        <f>F181/G181</f>
        <v>0.55872483221476499</v>
      </c>
      <c r="O181" s="61"/>
      <c r="P181" s="34">
        <v>0.70578200000000002</v>
      </c>
      <c r="Q181" s="142">
        <v>0.70539423278572544</v>
      </c>
      <c r="R181" s="142"/>
      <c r="S181" s="34">
        <v>0.5126139999999999</v>
      </c>
      <c r="T181" s="514">
        <v>0.38519054692986998</v>
      </c>
      <c r="U181" s="60"/>
      <c r="X181" s="508" t="s">
        <v>1185</v>
      </c>
      <c r="Y181" s="508" t="s">
        <v>1184</v>
      </c>
      <c r="Z181" s="586"/>
      <c r="AA181" s="3" t="s">
        <v>46</v>
      </c>
    </row>
    <row r="182" spans="1:27">
      <c r="A182" s="257" t="s">
        <v>250</v>
      </c>
      <c r="B182" s="3" t="s">
        <v>253</v>
      </c>
      <c r="C182" s="500">
        <v>111</v>
      </c>
      <c r="D182" s="3">
        <v>3</v>
      </c>
      <c r="E182" s="3" t="s">
        <v>87</v>
      </c>
      <c r="F182" s="421">
        <v>20</v>
      </c>
      <c r="G182" s="421">
        <v>30.6</v>
      </c>
      <c r="H182" s="28">
        <v>19</v>
      </c>
      <c r="I182" s="28">
        <v>172</v>
      </c>
      <c r="J182" s="61">
        <f t="shared" ref="J182" si="82">F182/H182</f>
        <v>1.0526315789473684</v>
      </c>
      <c r="K182" s="61">
        <f t="shared" ref="K182" si="83">I182/H182</f>
        <v>9.0526315789473681</v>
      </c>
      <c r="L182" s="61">
        <f t="shared" ref="L182" si="84">1.74+LOG(J182,10)-1.92*LOG(K182,10)</f>
        <v>-7.4731309521909761E-2</v>
      </c>
      <c r="M182" s="61"/>
      <c r="N182" s="61">
        <f t="shared" ref="N182" si="85">F182/G182</f>
        <v>0.65359477124183007</v>
      </c>
      <c r="O182" s="61"/>
      <c r="P182" s="34">
        <v>0.70506800000000003</v>
      </c>
      <c r="Q182" s="142">
        <v>0.70485188811871524</v>
      </c>
      <c r="R182" s="142"/>
      <c r="S182" s="34">
        <v>0.5126679999999999</v>
      </c>
      <c r="T182" s="514">
        <v>1.2062742068552623</v>
      </c>
      <c r="U182" s="54"/>
      <c r="X182" s="508" t="s">
        <v>1187</v>
      </c>
      <c r="Y182" s="508" t="s">
        <v>1186</v>
      </c>
      <c r="Z182" s="586"/>
      <c r="AA182" s="3" t="s">
        <v>46</v>
      </c>
    </row>
    <row r="183" spans="1:27">
      <c r="A183" s="257" t="s">
        <v>251</v>
      </c>
      <c r="B183" s="3" t="s">
        <v>253</v>
      </c>
      <c r="C183" s="500">
        <v>115.5</v>
      </c>
      <c r="D183" s="3">
        <v>2.5</v>
      </c>
      <c r="E183" s="3" t="s">
        <v>87</v>
      </c>
      <c r="F183" s="421">
        <v>26.8</v>
      </c>
      <c r="G183" s="421">
        <v>83.8</v>
      </c>
      <c r="H183" s="28">
        <v>19.100000000000001</v>
      </c>
      <c r="I183" s="28">
        <v>452</v>
      </c>
      <c r="J183" s="61">
        <f>F183/H183</f>
        <v>1.4031413612565444</v>
      </c>
      <c r="K183" s="61">
        <f>I183/H183</f>
        <v>23.664921465968586</v>
      </c>
      <c r="L183" s="61">
        <f>1.74+LOG(J183,10)-1.92*LOG(K183,10)</f>
        <v>-0.75118030294115523</v>
      </c>
      <c r="M183" s="61"/>
      <c r="N183" s="61">
        <f>F183/G183</f>
        <v>0.31980906921241053</v>
      </c>
      <c r="O183" s="61"/>
      <c r="P183" s="34">
        <v>0.70595399999999997</v>
      </c>
      <c r="Q183" s="142">
        <v>0.70551916343541254</v>
      </c>
      <c r="R183" s="142"/>
      <c r="S183" s="34">
        <v>0.51249800000000001</v>
      </c>
      <c r="T183" s="514">
        <v>-1.3046603144029056</v>
      </c>
      <c r="U183" s="54"/>
      <c r="X183" s="508" t="s">
        <v>1189</v>
      </c>
      <c r="Y183" s="508" t="s">
        <v>1188</v>
      </c>
      <c r="Z183" s="586"/>
      <c r="AA183" s="3" t="s">
        <v>58</v>
      </c>
    </row>
    <row r="184" spans="1:27">
      <c r="A184" s="257" t="s">
        <v>252</v>
      </c>
      <c r="B184" s="3" t="s">
        <v>253</v>
      </c>
      <c r="C184" s="500">
        <v>109</v>
      </c>
      <c r="D184" s="3">
        <v>5</v>
      </c>
      <c r="E184" s="3" t="s">
        <v>87</v>
      </c>
      <c r="F184" s="421">
        <v>8.1999999999999993</v>
      </c>
      <c r="G184" s="421">
        <v>12.3</v>
      </c>
      <c r="H184" s="28">
        <v>15.9</v>
      </c>
      <c r="I184" s="28">
        <v>104</v>
      </c>
      <c r="J184" s="61">
        <f>F184/H184</f>
        <v>0.51572327044025157</v>
      </c>
      <c r="K184" s="61">
        <f>I184/H184</f>
        <v>6.5408805031446535</v>
      </c>
      <c r="L184" s="61">
        <f>1.74+LOG(J184,10)-1.92*LOG(K184,10)</f>
        <v>-0.1136048046951259</v>
      </c>
      <c r="M184" s="61"/>
      <c r="N184" s="61">
        <f>F184/G184</f>
        <v>0.66666666666666652</v>
      </c>
      <c r="O184" s="61"/>
      <c r="P184" s="437"/>
      <c r="Q184" s="436"/>
      <c r="R184" s="436"/>
      <c r="S184" s="251"/>
      <c r="T184" s="516"/>
      <c r="X184" s="508" t="s">
        <v>1191</v>
      </c>
      <c r="Y184" s="508" t="s">
        <v>1190</v>
      </c>
      <c r="Z184" s="586"/>
      <c r="AA184" s="3" t="s">
        <v>249</v>
      </c>
    </row>
    <row r="185" spans="1:27">
      <c r="A185" s="257" t="s">
        <v>254</v>
      </c>
      <c r="B185" s="3" t="s">
        <v>257</v>
      </c>
      <c r="C185" s="457">
        <v>117</v>
      </c>
      <c r="D185" s="3">
        <v>4</v>
      </c>
      <c r="E185" s="3" t="s">
        <v>87</v>
      </c>
      <c r="F185" s="28">
        <v>11.105552032953215</v>
      </c>
      <c r="G185" s="28">
        <v>15.481187214074916</v>
      </c>
      <c r="H185" s="28">
        <v>17.652822969385738</v>
      </c>
      <c r="I185" s="28">
        <v>106.36577933681937</v>
      </c>
      <c r="J185" s="61">
        <f t="shared" ref="J185:J187" si="86">F185/H185</f>
        <v>0.6291091261841194</v>
      </c>
      <c r="K185" s="61">
        <f t="shared" ref="K185:K187" si="87">I185/H185</f>
        <v>6.0254260477932249</v>
      </c>
      <c r="L185" s="61">
        <f t="shared" ref="L185:L187" si="88">1.74+LOG(J185,10)-1.92*LOG(K185,10)</f>
        <v>4.1149485040362199E-2</v>
      </c>
      <c r="M185" s="61"/>
      <c r="N185" s="61">
        <f t="shared" ref="N185:N187" si="89">F185/G185</f>
        <v>0.71735790539736266</v>
      </c>
      <c r="O185" s="61"/>
      <c r="P185" s="434"/>
      <c r="Q185" s="434"/>
      <c r="R185" s="434"/>
      <c r="S185" s="251"/>
      <c r="T185" s="516"/>
      <c r="X185" s="508" t="s">
        <v>1193</v>
      </c>
      <c r="Y185" s="508" t="s">
        <v>1192</v>
      </c>
      <c r="Z185" s="586"/>
      <c r="AA185" s="3" t="s">
        <v>46</v>
      </c>
    </row>
    <row r="186" spans="1:27">
      <c r="A186" s="257" t="s">
        <v>255</v>
      </c>
      <c r="B186" s="3" t="s">
        <v>257</v>
      </c>
      <c r="C186" s="7">
        <v>114</v>
      </c>
      <c r="D186" s="3">
        <v>5</v>
      </c>
      <c r="E186" s="3" t="s">
        <v>87</v>
      </c>
      <c r="F186" s="28">
        <v>13.891116487826441</v>
      </c>
      <c r="G186" s="28">
        <v>12.054134118339695</v>
      </c>
      <c r="H186" s="28">
        <v>15.65534527005061</v>
      </c>
      <c r="I186" s="28">
        <v>90.582657160496098</v>
      </c>
      <c r="J186" s="61">
        <f t="shared" si="86"/>
        <v>0.88730821634453383</v>
      </c>
      <c r="K186" s="61">
        <f t="shared" si="87"/>
        <v>5.786052980497649</v>
      </c>
      <c r="L186" s="61">
        <f t="shared" si="88"/>
        <v>0.2243002835491088</v>
      </c>
      <c r="M186" s="61"/>
      <c r="N186" s="61">
        <f t="shared" si="89"/>
        <v>1.1523943861460675</v>
      </c>
      <c r="O186" s="61"/>
      <c r="P186" s="434"/>
      <c r="Q186" s="434"/>
      <c r="R186" s="434"/>
      <c r="S186" s="251"/>
      <c r="T186" s="516"/>
      <c r="X186" s="508" t="s">
        <v>1195</v>
      </c>
      <c r="Y186" s="508" t="s">
        <v>1194</v>
      </c>
      <c r="Z186" s="586"/>
      <c r="AA186" s="3" t="s">
        <v>49</v>
      </c>
    </row>
    <row r="187" spans="1:27">
      <c r="A187" s="257" t="s">
        <v>256</v>
      </c>
      <c r="B187" s="3" t="s">
        <v>257</v>
      </c>
      <c r="C187" s="7">
        <v>113</v>
      </c>
      <c r="D187" s="3">
        <v>4</v>
      </c>
      <c r="E187" s="3" t="s">
        <v>87</v>
      </c>
      <c r="F187" s="28">
        <v>13.6</v>
      </c>
      <c r="G187" s="28">
        <v>20.6</v>
      </c>
      <c r="H187" s="28">
        <v>16.600000000000001</v>
      </c>
      <c r="I187" s="28">
        <v>128</v>
      </c>
      <c r="J187" s="61">
        <f t="shared" si="86"/>
        <v>0.8192771084337348</v>
      </c>
      <c r="K187" s="61">
        <f t="shared" si="87"/>
        <v>7.710843373493975</v>
      </c>
      <c r="L187" s="61">
        <f t="shared" si="88"/>
        <v>-4.9804792356838767E-2</v>
      </c>
      <c r="M187" s="61"/>
      <c r="N187" s="61">
        <f t="shared" si="89"/>
        <v>0.66019417475728148</v>
      </c>
      <c r="O187" s="61"/>
      <c r="P187" s="34">
        <v>0.70478099999999999</v>
      </c>
      <c r="Q187" s="142">
        <v>0.70448786591848478</v>
      </c>
      <c r="R187" s="142"/>
      <c r="S187" s="34">
        <v>0.51269399999999998</v>
      </c>
      <c r="T187" s="514">
        <v>2.0657543761082309</v>
      </c>
      <c r="U187" s="54"/>
      <c r="X187" s="508" t="s">
        <v>1197</v>
      </c>
      <c r="Y187" s="508" t="s">
        <v>1196</v>
      </c>
      <c r="Z187" s="586"/>
      <c r="AA187" s="3" t="s">
        <v>249</v>
      </c>
    </row>
    <row r="188" spans="1:27" s="73" customFormat="1">
      <c r="A188" s="433" t="s">
        <v>258</v>
      </c>
      <c r="B188" s="104" t="s">
        <v>259</v>
      </c>
      <c r="C188" s="68">
        <v>105</v>
      </c>
      <c r="D188" s="104">
        <v>4</v>
      </c>
      <c r="E188" s="104" t="s">
        <v>87</v>
      </c>
      <c r="F188" s="136">
        <v>11.1</v>
      </c>
      <c r="G188" s="136">
        <v>10.8</v>
      </c>
      <c r="H188" s="136">
        <v>14.7</v>
      </c>
      <c r="I188" s="136">
        <v>94</v>
      </c>
      <c r="J188" s="175">
        <f t="shared" ref="J188:J203" si="90">F188/H188</f>
        <v>0.75510204081632659</v>
      </c>
      <c r="K188" s="175">
        <f t="shared" ref="K188:K193" si="91">I188/H188</f>
        <v>6.3945578231292517</v>
      </c>
      <c r="L188" s="175">
        <f t="shared" ref="L188:L193" si="92">1.74+LOG(J188,10)-1.92*LOG(K188,10)</f>
        <v>7.08494478435584E-2</v>
      </c>
      <c r="M188" s="175"/>
      <c r="N188" s="175">
        <f t="shared" ref="N188:N203" si="93">F188/G188</f>
        <v>1.0277777777777777</v>
      </c>
      <c r="O188" s="175"/>
      <c r="P188" s="137">
        <v>0.70421100000000003</v>
      </c>
      <c r="Q188" s="438">
        <v>0.70415452165256276</v>
      </c>
      <c r="R188" s="438"/>
      <c r="S188" s="137">
        <v>0.51278399999999991</v>
      </c>
      <c r="T188" s="517">
        <v>3.000966207500344</v>
      </c>
      <c r="U188" s="176"/>
      <c r="W188" s="521"/>
      <c r="X188" s="510" t="s">
        <v>1199</v>
      </c>
      <c r="Y188" s="510" t="s">
        <v>1198</v>
      </c>
      <c r="Z188" s="562"/>
      <c r="AA188" s="104" t="s">
        <v>152</v>
      </c>
    </row>
    <row r="189" spans="1:27" s="57" customFormat="1" ht="11.5" customHeight="1">
      <c r="A189" s="421" t="s">
        <v>681</v>
      </c>
      <c r="B189" s="530" t="s">
        <v>680</v>
      </c>
      <c r="C189" s="530">
        <v>131</v>
      </c>
      <c r="D189" s="530">
        <v>1</v>
      </c>
      <c r="E189" s="530" t="s">
        <v>530</v>
      </c>
      <c r="F189" s="29">
        <v>32.299999999999997</v>
      </c>
      <c r="G189" s="29">
        <v>88.3</v>
      </c>
      <c r="H189" s="29">
        <v>38</v>
      </c>
      <c r="I189" s="29">
        <v>546</v>
      </c>
      <c r="J189" s="61">
        <f t="shared" si="90"/>
        <v>0.85</v>
      </c>
      <c r="K189" s="61">
        <f t="shared" si="91"/>
        <v>14.368421052631579</v>
      </c>
      <c r="L189" s="61">
        <f t="shared" si="92"/>
        <v>-0.55280644277452717</v>
      </c>
      <c r="M189" s="587">
        <f>AVERAGE(L189:L193)</f>
        <v>-0.5593833057337908</v>
      </c>
      <c r="N189" s="61">
        <f t="shared" si="93"/>
        <v>0.36579841449603623</v>
      </c>
      <c r="O189" s="587">
        <f>AVERAGE(N189:N193)</f>
        <v>0.37998089584507644</v>
      </c>
      <c r="P189" s="34"/>
      <c r="Q189" s="142"/>
      <c r="R189" s="142"/>
      <c r="S189" s="34"/>
      <c r="T189" s="518"/>
      <c r="U189" s="47"/>
      <c r="W189" s="522"/>
      <c r="X189" s="588" t="s">
        <v>687</v>
      </c>
      <c r="Y189" s="588" t="s">
        <v>686</v>
      </c>
      <c r="Z189" s="560" t="s">
        <v>688</v>
      </c>
      <c r="AA189" s="530" t="s">
        <v>46</v>
      </c>
    </row>
    <row r="190" spans="1:27" s="57" customFormat="1" ht="16.25" customHeight="1">
      <c r="A190" s="421" t="s">
        <v>682</v>
      </c>
      <c r="B190" s="531"/>
      <c r="C190" s="531"/>
      <c r="D190" s="555"/>
      <c r="E190" s="555"/>
      <c r="F190" s="29">
        <v>38.700000000000003</v>
      </c>
      <c r="G190" s="29">
        <v>105.1</v>
      </c>
      <c r="H190" s="29">
        <v>39.799999999999997</v>
      </c>
      <c r="I190" s="29">
        <v>646</v>
      </c>
      <c r="J190" s="61">
        <f t="shared" si="90"/>
        <v>0.97236180904522629</v>
      </c>
      <c r="K190" s="61">
        <f t="shared" si="91"/>
        <v>16.231155778894472</v>
      </c>
      <c r="L190" s="61">
        <f t="shared" si="92"/>
        <v>-0.59604304322385637</v>
      </c>
      <c r="M190" s="594"/>
      <c r="N190" s="61">
        <f t="shared" si="93"/>
        <v>0.36822074215033307</v>
      </c>
      <c r="O190" s="555"/>
      <c r="P190" s="34"/>
      <c r="Q190" s="142"/>
      <c r="R190" s="142"/>
      <c r="S190" s="34"/>
      <c r="T190" s="518"/>
      <c r="U190" s="47"/>
      <c r="W190" s="522"/>
      <c r="X190" s="533"/>
      <c r="Y190" s="533"/>
      <c r="Z190" s="561"/>
      <c r="AA190" s="531"/>
    </row>
    <row r="191" spans="1:27" s="57" customFormat="1" ht="15" customHeight="1">
      <c r="A191" s="421" t="s">
        <v>683</v>
      </c>
      <c r="B191" s="531"/>
      <c r="C191" s="531"/>
      <c r="D191" s="555"/>
      <c r="E191" s="555"/>
      <c r="F191" s="29">
        <v>33</v>
      </c>
      <c r="G191" s="29">
        <v>83.4</v>
      </c>
      <c r="H191" s="29">
        <v>38.299999999999997</v>
      </c>
      <c r="I191" s="29">
        <v>546.70000000000005</v>
      </c>
      <c r="J191" s="61">
        <f t="shared" si="90"/>
        <v>0.86161879895561366</v>
      </c>
      <c r="K191" s="61">
        <f t="shared" si="91"/>
        <v>14.274151436031334</v>
      </c>
      <c r="L191" s="61">
        <f t="shared" si="92"/>
        <v>-0.54142140994276922</v>
      </c>
      <c r="M191" s="594"/>
      <c r="N191" s="61">
        <f t="shared" si="93"/>
        <v>0.39568345323741005</v>
      </c>
      <c r="O191" s="555"/>
      <c r="P191" s="34"/>
      <c r="Q191" s="142"/>
      <c r="R191" s="142"/>
      <c r="S191" s="34"/>
      <c r="T191" s="518"/>
      <c r="U191" s="47"/>
      <c r="W191" s="522"/>
      <c r="X191" s="533"/>
      <c r="Y191" s="533"/>
      <c r="Z191" s="561"/>
      <c r="AA191" s="531"/>
    </row>
    <row r="192" spans="1:27" s="57" customFormat="1" ht="11.5" customHeight="1">
      <c r="A192" s="421" t="s">
        <v>684</v>
      </c>
      <c r="B192" s="531"/>
      <c r="C192" s="531"/>
      <c r="D192" s="555"/>
      <c r="E192" s="555"/>
      <c r="F192" s="29">
        <v>32.6</v>
      </c>
      <c r="G192" s="29">
        <v>83.6</v>
      </c>
      <c r="H192" s="29">
        <v>37.4</v>
      </c>
      <c r="I192" s="29">
        <v>545.70000000000005</v>
      </c>
      <c r="J192" s="61">
        <f t="shared" si="90"/>
        <v>0.87165775401069523</v>
      </c>
      <c r="K192" s="61">
        <f t="shared" si="91"/>
        <v>14.590909090909093</v>
      </c>
      <c r="L192" s="61">
        <f t="shared" si="92"/>
        <v>-0.5546921171712591</v>
      </c>
      <c r="M192" s="594"/>
      <c r="N192" s="61">
        <f t="shared" si="93"/>
        <v>0.38995215311004788</v>
      </c>
      <c r="O192" s="555"/>
      <c r="P192" s="34"/>
      <c r="Q192" s="142"/>
      <c r="R192" s="142"/>
      <c r="S192" s="34"/>
      <c r="T192" s="518"/>
      <c r="U192" s="47"/>
      <c r="W192" s="522"/>
      <c r="X192" s="533"/>
      <c r="Y192" s="533"/>
      <c r="Z192" s="561"/>
      <c r="AA192" s="531"/>
    </row>
    <row r="193" spans="1:27" s="73" customFormat="1">
      <c r="A193" s="422" t="s">
        <v>685</v>
      </c>
      <c r="B193" s="532"/>
      <c r="C193" s="532"/>
      <c r="D193" s="556"/>
      <c r="E193" s="556"/>
      <c r="F193" s="135">
        <v>33.5</v>
      </c>
      <c r="G193" s="135">
        <v>88.1</v>
      </c>
      <c r="H193" s="135">
        <v>38.4</v>
      </c>
      <c r="I193" s="135">
        <v>558.70000000000005</v>
      </c>
      <c r="J193" s="175">
        <f t="shared" si="90"/>
        <v>0.87239583333333337</v>
      </c>
      <c r="K193" s="175">
        <f t="shared" si="91"/>
        <v>14.549479166666668</v>
      </c>
      <c r="L193" s="175">
        <f t="shared" si="92"/>
        <v>-0.55195351555654204</v>
      </c>
      <c r="M193" s="595"/>
      <c r="N193" s="175">
        <f t="shared" si="93"/>
        <v>0.38024971623155507</v>
      </c>
      <c r="O193" s="556"/>
      <c r="P193" s="137">
        <v>0.70597600000000005</v>
      </c>
      <c r="Q193" s="439">
        <v>0.7057251123187106</v>
      </c>
      <c r="R193" s="438"/>
      <c r="S193" s="137">
        <v>0.51253599999999999</v>
      </c>
      <c r="T193" s="519">
        <v>-0.39</v>
      </c>
      <c r="U193" s="176"/>
      <c r="V193" s="410">
        <v>0.28277099999999999</v>
      </c>
      <c r="W193" s="523">
        <v>2.17</v>
      </c>
      <c r="X193" s="589"/>
      <c r="Y193" s="589"/>
      <c r="Z193" s="562"/>
      <c r="AA193" s="532"/>
    </row>
    <row r="194" spans="1:27">
      <c r="A194" s="418" t="s">
        <v>438</v>
      </c>
      <c r="B194" s="530" t="s">
        <v>442</v>
      </c>
      <c r="C194" s="530">
        <v>220</v>
      </c>
      <c r="D194" s="590"/>
      <c r="E194" s="530" t="s">
        <v>87</v>
      </c>
      <c r="F194" s="418">
        <v>25.6</v>
      </c>
      <c r="G194" s="418">
        <v>81.5</v>
      </c>
      <c r="H194" s="418">
        <v>22</v>
      </c>
      <c r="I194" s="418">
        <v>319</v>
      </c>
      <c r="J194" s="46">
        <f t="shared" si="90"/>
        <v>1.1636363636363638</v>
      </c>
      <c r="K194" s="46">
        <f t="shared" ref="K194:K203" si="94">I194/H194</f>
        <v>14.5</v>
      </c>
      <c r="L194" s="46">
        <f t="shared" ref="L194:L203" si="95">1.74+LOG(J194,10)-1.92*LOG(K194,10)</f>
        <v>-0.42400927980150827</v>
      </c>
      <c r="M194" s="527">
        <f>AVERAGE(L194:L197)</f>
        <v>-0.61055550422776905</v>
      </c>
      <c r="N194" s="14">
        <f t="shared" si="93"/>
        <v>0.31411042944785278</v>
      </c>
      <c r="O194" s="527">
        <f>AVERAGE(N194:N197)</f>
        <v>0.27752029889019975</v>
      </c>
      <c r="P194" s="418">
        <v>0.70549799999999996</v>
      </c>
      <c r="Q194" s="418">
        <v>0.70501000000000003</v>
      </c>
      <c r="R194" s="540">
        <f>AVERAGE(Q194:Q197)</f>
        <v>0.70507999999999993</v>
      </c>
      <c r="S194" s="418">
        <v>0.512463</v>
      </c>
      <c r="T194" s="7">
        <v>-0.7</v>
      </c>
      <c r="U194" s="530">
        <f>AVERAGE(T194:T197)</f>
        <v>-1.2999999999999998</v>
      </c>
      <c r="Z194" s="552" t="s">
        <v>417</v>
      </c>
      <c r="AA194" s="55" t="s">
        <v>49</v>
      </c>
    </row>
    <row r="195" spans="1:27">
      <c r="A195" s="418" t="s">
        <v>439</v>
      </c>
      <c r="B195" s="531"/>
      <c r="C195" s="533"/>
      <c r="D195" s="591"/>
      <c r="E195" s="533"/>
      <c r="F195" s="418">
        <v>31.5</v>
      </c>
      <c r="G195" s="418">
        <v>105</v>
      </c>
      <c r="H195" s="418">
        <v>39</v>
      </c>
      <c r="I195" s="418">
        <v>589</v>
      </c>
      <c r="J195" s="46">
        <f t="shared" si="90"/>
        <v>0.80769230769230771</v>
      </c>
      <c r="K195" s="46">
        <f t="shared" si="94"/>
        <v>15.102564102564102</v>
      </c>
      <c r="L195" s="46">
        <f t="shared" si="95"/>
        <v>-0.61653137373725531</v>
      </c>
      <c r="M195" s="568"/>
      <c r="N195" s="14">
        <f t="shared" si="93"/>
        <v>0.3</v>
      </c>
      <c r="O195" s="568"/>
      <c r="P195" s="418">
        <v>0.70584199999999997</v>
      </c>
      <c r="Q195" s="418">
        <v>0.70526999999999995</v>
      </c>
      <c r="R195" s="554"/>
      <c r="S195" s="418">
        <v>0.51236599999999999</v>
      </c>
      <c r="T195" s="7">
        <v>-2.6</v>
      </c>
      <c r="U195" s="533"/>
      <c r="Z195" s="552"/>
      <c r="AA195" s="55" t="s">
        <v>49</v>
      </c>
    </row>
    <row r="196" spans="1:27">
      <c r="A196" s="418" t="s">
        <v>440</v>
      </c>
      <c r="B196" s="531"/>
      <c r="C196" s="533"/>
      <c r="D196" s="591"/>
      <c r="E196" s="533"/>
      <c r="F196" s="418">
        <v>18.2</v>
      </c>
      <c r="G196" s="418">
        <v>59.4</v>
      </c>
      <c r="H196" s="418">
        <v>24</v>
      </c>
      <c r="I196" s="418">
        <v>380</v>
      </c>
      <c r="J196" s="46">
        <f t="shared" si="90"/>
        <v>0.7583333333333333</v>
      </c>
      <c r="K196" s="46">
        <f t="shared" si="94"/>
        <v>15.833333333333334</v>
      </c>
      <c r="L196" s="46">
        <f t="shared" si="95"/>
        <v>-0.68331877514452288</v>
      </c>
      <c r="M196" s="568"/>
      <c r="N196" s="14">
        <f t="shared" si="93"/>
        <v>0.30639730639730639</v>
      </c>
      <c r="O196" s="568"/>
      <c r="P196" s="418">
        <v>0.70572800000000002</v>
      </c>
      <c r="Q196" s="418">
        <v>0.70508000000000004</v>
      </c>
      <c r="R196" s="554"/>
      <c r="S196" s="418">
        <v>0.51240300000000005</v>
      </c>
      <c r="T196" s="7">
        <v>-1.9</v>
      </c>
      <c r="U196" s="533"/>
      <c r="Z196" s="552"/>
      <c r="AA196" s="55" t="s">
        <v>432</v>
      </c>
    </row>
    <row r="197" spans="1:27" s="73" customFormat="1">
      <c r="A197" s="419" t="s">
        <v>441</v>
      </c>
      <c r="B197" s="532"/>
      <c r="C197" s="532"/>
      <c r="D197" s="592"/>
      <c r="E197" s="532"/>
      <c r="F197" s="419">
        <v>16</v>
      </c>
      <c r="G197" s="419">
        <v>84.4</v>
      </c>
      <c r="H197" s="419">
        <v>28</v>
      </c>
      <c r="I197" s="419">
        <v>399</v>
      </c>
      <c r="J197" s="69">
        <f t="shared" si="90"/>
        <v>0.5714285714285714</v>
      </c>
      <c r="K197" s="69">
        <f t="shared" si="94"/>
        <v>14.25</v>
      </c>
      <c r="L197" s="69">
        <f t="shared" si="95"/>
        <v>-0.71836258822778976</v>
      </c>
      <c r="M197" s="529"/>
      <c r="N197" s="69">
        <f t="shared" si="93"/>
        <v>0.1895734597156398</v>
      </c>
      <c r="O197" s="529"/>
      <c r="P197" s="419">
        <v>0.705453</v>
      </c>
      <c r="Q197" s="419">
        <v>0.70496000000000003</v>
      </c>
      <c r="R197" s="541"/>
      <c r="S197" s="419">
        <v>0.51248700000000003</v>
      </c>
      <c r="T197" s="68">
        <v>0</v>
      </c>
      <c r="U197" s="532"/>
      <c r="W197" s="521"/>
      <c r="X197" s="497"/>
      <c r="Y197" s="497"/>
      <c r="Z197" s="552"/>
      <c r="AA197" s="66" t="s">
        <v>432</v>
      </c>
    </row>
    <row r="198" spans="1:27">
      <c r="A198" s="418" t="s">
        <v>443</v>
      </c>
      <c r="B198" s="530" t="s">
        <v>449</v>
      </c>
      <c r="C198" s="530">
        <v>190</v>
      </c>
      <c r="D198" s="590"/>
      <c r="E198" s="590"/>
      <c r="F198" s="418">
        <v>26.98</v>
      </c>
      <c r="G198" s="418">
        <v>93.6</v>
      </c>
      <c r="H198" s="418">
        <v>26</v>
      </c>
      <c r="I198" s="418">
        <v>287</v>
      </c>
      <c r="J198" s="14">
        <f t="shared" si="90"/>
        <v>1.0376923076923077</v>
      </c>
      <c r="K198" s="14">
        <f t="shared" si="94"/>
        <v>11.038461538461538</v>
      </c>
      <c r="L198" s="14">
        <f t="shared" si="95"/>
        <v>-0.24631581626022725</v>
      </c>
      <c r="M198" s="527">
        <f>AVERAGE(L198:L200)</f>
        <v>-0.23010852287156255</v>
      </c>
      <c r="N198" s="14">
        <f t="shared" si="93"/>
        <v>0.28824786324786328</v>
      </c>
      <c r="O198" s="527">
        <f>AVERAGE(N198:N200)</f>
        <v>0.34326354666726394</v>
      </c>
      <c r="P198" s="418">
        <v>0.70528199999999996</v>
      </c>
      <c r="Q198" s="418">
        <v>0.70501000000000003</v>
      </c>
      <c r="R198" s="540">
        <f>AVERAGE(Q198:Q200)</f>
        <v>0.70498666666666665</v>
      </c>
      <c r="S198" s="418">
        <v>0.51251000000000002</v>
      </c>
      <c r="T198" s="7">
        <v>0</v>
      </c>
      <c r="U198" s="527">
        <f>AVERAGE(T198:T200)</f>
        <v>-0.23333333333333331</v>
      </c>
      <c r="Z198" s="552"/>
      <c r="AA198" s="55" t="s">
        <v>432</v>
      </c>
    </row>
    <row r="199" spans="1:27">
      <c r="A199" s="418" t="s">
        <v>444</v>
      </c>
      <c r="B199" s="531"/>
      <c r="C199" s="531"/>
      <c r="D199" s="593"/>
      <c r="E199" s="593"/>
      <c r="F199" s="418">
        <v>34.06</v>
      </c>
      <c r="G199" s="418">
        <v>91.3</v>
      </c>
      <c r="H199" s="418">
        <v>27</v>
      </c>
      <c r="I199" s="418">
        <v>319</v>
      </c>
      <c r="J199" s="14">
        <f t="shared" si="90"/>
        <v>1.2614814814814816</v>
      </c>
      <c r="K199" s="14">
        <f t="shared" si="94"/>
        <v>11.814814814814815</v>
      </c>
      <c r="L199" s="14">
        <f t="shared" si="95"/>
        <v>-0.21817880481693708</v>
      </c>
      <c r="M199" s="528"/>
      <c r="N199" s="14">
        <f t="shared" si="93"/>
        <v>0.37305585980284778</v>
      </c>
      <c r="O199" s="528"/>
      <c r="P199" s="418">
        <v>0.70560699999999998</v>
      </c>
      <c r="Q199" s="418">
        <v>0.70487</v>
      </c>
      <c r="R199" s="554"/>
      <c r="S199" s="418">
        <v>0.51249699999999998</v>
      </c>
      <c r="T199" s="7">
        <v>-0.2</v>
      </c>
      <c r="U199" s="568"/>
      <c r="Z199" s="552"/>
      <c r="AA199" s="55" t="s">
        <v>432</v>
      </c>
    </row>
    <row r="200" spans="1:27" s="73" customFormat="1">
      <c r="A200" s="419" t="s">
        <v>445</v>
      </c>
      <c r="B200" s="532"/>
      <c r="C200" s="532"/>
      <c r="D200" s="592"/>
      <c r="E200" s="592"/>
      <c r="F200" s="419">
        <v>32.39</v>
      </c>
      <c r="G200" s="419">
        <v>87.9</v>
      </c>
      <c r="H200" s="419">
        <v>26</v>
      </c>
      <c r="I200" s="419">
        <v>308</v>
      </c>
      <c r="J200" s="69">
        <f t="shared" si="90"/>
        <v>1.2457692307692307</v>
      </c>
      <c r="K200" s="69">
        <f t="shared" si="94"/>
        <v>11.846153846153847</v>
      </c>
      <c r="L200" s="69">
        <f t="shared" si="95"/>
        <v>-0.22583094753752331</v>
      </c>
      <c r="M200" s="529"/>
      <c r="N200" s="69">
        <f t="shared" si="93"/>
        <v>0.36848691695108077</v>
      </c>
      <c r="O200" s="529"/>
      <c r="P200" s="419">
        <v>0.70548999999999995</v>
      </c>
      <c r="Q200" s="419">
        <v>0.70508000000000004</v>
      </c>
      <c r="R200" s="541"/>
      <c r="S200" s="419">
        <v>0.51248499999999997</v>
      </c>
      <c r="T200" s="68">
        <v>-0.5</v>
      </c>
      <c r="U200" s="529"/>
      <c r="W200" s="521"/>
      <c r="X200" s="497"/>
      <c r="Y200" s="497"/>
      <c r="Z200" s="552"/>
      <c r="AA200" s="66" t="s">
        <v>432</v>
      </c>
    </row>
    <row r="201" spans="1:27">
      <c r="A201" s="418" t="s">
        <v>446</v>
      </c>
      <c r="B201" s="530" t="s">
        <v>449</v>
      </c>
      <c r="C201" s="530">
        <v>220</v>
      </c>
      <c r="D201" s="590"/>
      <c r="E201" s="590"/>
      <c r="F201" s="96">
        <v>13</v>
      </c>
      <c r="G201" s="96">
        <v>72.599999999999994</v>
      </c>
      <c r="H201" s="96">
        <v>25</v>
      </c>
      <c r="I201" s="96">
        <v>410</v>
      </c>
      <c r="J201" s="14">
        <f t="shared" si="90"/>
        <v>0.52</v>
      </c>
      <c r="K201" s="14">
        <f t="shared" si="94"/>
        <v>16.399999999999999</v>
      </c>
      <c r="L201" s="14">
        <f t="shared" si="95"/>
        <v>-0.87649684461678046</v>
      </c>
      <c r="M201" s="527">
        <f>AVERAGE(L201:L203)</f>
        <v>-0.92964418764391521</v>
      </c>
      <c r="N201" s="14">
        <f t="shared" si="93"/>
        <v>0.1790633608815427</v>
      </c>
      <c r="O201" s="527">
        <f>AVERAGE(N201:N203)</f>
        <v>0.16705090978003834</v>
      </c>
      <c r="P201" s="418">
        <v>0.705318</v>
      </c>
      <c r="Q201" s="418">
        <v>0.70481000000000005</v>
      </c>
      <c r="R201" s="540">
        <f>AVERAGE(Q201:Q203)</f>
        <v>0.7048266666666666</v>
      </c>
      <c r="S201" s="418">
        <v>0.51246599999999998</v>
      </c>
      <c r="T201" s="7">
        <v>-0.4</v>
      </c>
      <c r="U201" s="530">
        <f>AVERAGE(T201:T203)</f>
        <v>-0.20000000000000004</v>
      </c>
      <c r="Z201" s="552"/>
      <c r="AA201" s="55" t="s">
        <v>432</v>
      </c>
    </row>
    <row r="202" spans="1:27">
      <c r="A202" s="418" t="s">
        <v>447</v>
      </c>
      <c r="B202" s="531"/>
      <c r="C202" s="533"/>
      <c r="D202" s="591"/>
      <c r="E202" s="591"/>
      <c r="F202" s="96">
        <v>12</v>
      </c>
      <c r="G202" s="96">
        <v>72.900000000000006</v>
      </c>
      <c r="H202" s="96">
        <v>21</v>
      </c>
      <c r="I202" s="96">
        <v>360</v>
      </c>
      <c r="J202" s="14">
        <f t="shared" si="90"/>
        <v>0.5714285714285714</v>
      </c>
      <c r="K202" s="14">
        <f t="shared" si="94"/>
        <v>17.142857142857142</v>
      </c>
      <c r="L202" s="14">
        <f t="shared" si="95"/>
        <v>-0.8724778042703607</v>
      </c>
      <c r="M202" s="568"/>
      <c r="N202" s="14">
        <f t="shared" si="93"/>
        <v>0.16460905349794239</v>
      </c>
      <c r="O202" s="568"/>
      <c r="P202" s="418">
        <v>0.70528599999999997</v>
      </c>
      <c r="Q202" s="418">
        <v>0.70494999999999997</v>
      </c>
      <c r="R202" s="554"/>
      <c r="S202" s="418">
        <v>0.51249</v>
      </c>
      <c r="T202" s="7">
        <v>0</v>
      </c>
      <c r="U202" s="533"/>
      <c r="Z202" s="552"/>
      <c r="AA202" s="55" t="s">
        <v>432</v>
      </c>
    </row>
    <row r="203" spans="1:27" s="73" customFormat="1">
      <c r="A203" s="419" t="s">
        <v>448</v>
      </c>
      <c r="B203" s="532"/>
      <c r="C203" s="532"/>
      <c r="D203" s="592"/>
      <c r="E203" s="592"/>
      <c r="F203" s="104">
        <v>12</v>
      </c>
      <c r="G203" s="104">
        <v>76.2</v>
      </c>
      <c r="H203" s="104">
        <v>22</v>
      </c>
      <c r="I203" s="104">
        <v>450</v>
      </c>
      <c r="J203" s="69">
        <f t="shared" si="90"/>
        <v>0.54545454545454541</v>
      </c>
      <c r="K203" s="69">
        <f t="shared" si="94"/>
        <v>20.454545454545453</v>
      </c>
      <c r="L203" s="69">
        <f t="shared" si="95"/>
        <v>-1.0399579140446047</v>
      </c>
      <c r="M203" s="529"/>
      <c r="N203" s="69">
        <f t="shared" si="93"/>
        <v>0.15748031496062992</v>
      </c>
      <c r="O203" s="529"/>
      <c r="P203" s="419">
        <v>0.70560500000000004</v>
      </c>
      <c r="Q203" s="419">
        <v>0.70472000000000001</v>
      </c>
      <c r="R203" s="541"/>
      <c r="S203" s="419">
        <v>0.51247900000000002</v>
      </c>
      <c r="T203" s="68">
        <v>-0.2</v>
      </c>
      <c r="U203" s="532"/>
      <c r="W203" s="521"/>
      <c r="X203" s="497"/>
      <c r="Y203" s="497"/>
      <c r="Z203" s="553"/>
      <c r="AA203" s="66" t="s">
        <v>432</v>
      </c>
    </row>
    <row r="204" spans="1:27">
      <c r="A204" s="2"/>
      <c r="B204" s="2"/>
      <c r="C204" s="2"/>
      <c r="D204" s="2"/>
      <c r="E204" s="2"/>
      <c r="F204" s="2"/>
      <c r="G204" s="2"/>
      <c r="H204" s="2"/>
      <c r="I204" s="2"/>
      <c r="J204" s="2"/>
      <c r="K204" s="2"/>
      <c r="L204" s="2"/>
      <c r="M204" s="2"/>
      <c r="N204" s="2"/>
      <c r="O204" s="2"/>
      <c r="P204" s="434"/>
      <c r="Q204" s="434"/>
      <c r="R204" s="434"/>
      <c r="S204" s="434"/>
      <c r="T204" s="434"/>
    </row>
    <row r="205" spans="1:27">
      <c r="A205" s="2"/>
      <c r="B205" s="2"/>
      <c r="C205" s="2"/>
      <c r="D205" s="2"/>
      <c r="E205" s="2"/>
      <c r="F205" s="2"/>
      <c r="G205" s="2"/>
      <c r="H205" s="2"/>
      <c r="I205" s="2"/>
      <c r="J205" s="2"/>
      <c r="K205" s="2"/>
      <c r="L205" s="2"/>
      <c r="M205" s="2"/>
      <c r="N205" s="2"/>
      <c r="O205" s="2"/>
      <c r="P205" s="434"/>
      <c r="Q205" s="434"/>
      <c r="R205" s="434"/>
      <c r="S205" s="434"/>
      <c r="T205" s="434"/>
    </row>
    <row r="206" spans="1:27">
      <c r="A206" s="2"/>
      <c r="B206" s="2"/>
      <c r="C206" s="2"/>
      <c r="D206" s="2"/>
      <c r="E206" s="2"/>
      <c r="F206" s="2"/>
      <c r="G206" s="2"/>
      <c r="H206" s="2"/>
      <c r="I206" s="2"/>
      <c r="J206" s="2"/>
      <c r="K206" s="2"/>
      <c r="L206" s="2"/>
      <c r="M206" s="2"/>
      <c r="N206" s="2"/>
      <c r="O206" s="2"/>
      <c r="P206" s="434"/>
      <c r="Q206" s="434"/>
      <c r="R206" s="434"/>
      <c r="S206" s="434"/>
      <c r="T206" s="434"/>
    </row>
    <row r="207" spans="1:27">
      <c r="A207" s="2"/>
      <c r="B207" s="2"/>
      <c r="C207" s="2"/>
      <c r="D207" s="2"/>
      <c r="E207" s="2"/>
      <c r="F207" s="2"/>
      <c r="G207" s="2"/>
      <c r="H207" s="2"/>
      <c r="I207" s="2"/>
      <c r="J207" s="2"/>
      <c r="K207" s="2"/>
      <c r="L207" s="2"/>
      <c r="M207" s="2"/>
      <c r="N207" s="2"/>
      <c r="O207" s="2"/>
      <c r="P207" s="434"/>
      <c r="Q207" s="434"/>
      <c r="R207" s="434"/>
      <c r="S207" s="434"/>
      <c r="T207" s="434"/>
    </row>
    <row r="208" spans="1:27">
      <c r="A208" s="2"/>
      <c r="B208" s="2"/>
      <c r="C208" s="2"/>
      <c r="D208" s="2"/>
      <c r="E208" s="2"/>
      <c r="F208" s="2"/>
      <c r="G208" s="2"/>
      <c r="H208" s="2"/>
      <c r="I208" s="2"/>
      <c r="J208" s="2"/>
      <c r="K208" s="2"/>
      <c r="L208" s="2"/>
      <c r="M208" s="2"/>
      <c r="N208" s="2"/>
      <c r="O208" s="2"/>
      <c r="P208" s="434"/>
      <c r="Q208" s="434"/>
      <c r="R208" s="434"/>
      <c r="S208" s="434"/>
      <c r="T208" s="434"/>
    </row>
    <row r="209" spans="1:20">
      <c r="A209" s="2"/>
      <c r="B209" s="2"/>
      <c r="C209" s="2"/>
      <c r="D209" s="2"/>
      <c r="E209" s="2"/>
      <c r="F209" s="2"/>
      <c r="G209" s="2"/>
      <c r="H209" s="2"/>
      <c r="I209" s="2"/>
      <c r="J209" s="2"/>
      <c r="K209" s="2"/>
      <c r="L209" s="2"/>
      <c r="M209" s="2"/>
      <c r="N209" s="2"/>
      <c r="O209" s="2"/>
      <c r="P209" s="434"/>
      <c r="Q209" s="434"/>
      <c r="R209" s="434"/>
      <c r="S209" s="434"/>
      <c r="T209" s="434"/>
    </row>
    <row r="210" spans="1:20">
      <c r="A210" s="2"/>
      <c r="B210" s="2"/>
      <c r="C210" s="2"/>
      <c r="D210" s="2"/>
      <c r="E210" s="2"/>
      <c r="F210" s="2"/>
      <c r="G210" s="2"/>
      <c r="H210" s="2"/>
      <c r="I210" s="2"/>
      <c r="J210" s="2"/>
      <c r="K210" s="2"/>
      <c r="L210" s="2"/>
      <c r="M210" s="2"/>
      <c r="N210" s="2"/>
      <c r="O210" s="2"/>
      <c r="P210" s="434"/>
      <c r="Q210" s="434"/>
      <c r="R210" s="434"/>
      <c r="S210" s="434"/>
      <c r="T210" s="434"/>
    </row>
    <row r="211" spans="1:20">
      <c r="A211" s="2"/>
      <c r="B211" s="2"/>
      <c r="C211" s="2"/>
      <c r="D211" s="2"/>
      <c r="E211" s="2"/>
      <c r="F211" s="2"/>
      <c r="G211" s="2"/>
      <c r="H211" s="2"/>
      <c r="I211" s="2"/>
      <c r="J211" s="2"/>
      <c r="K211" s="2"/>
      <c r="L211" s="2"/>
      <c r="M211" s="2"/>
      <c r="N211" s="2"/>
      <c r="O211" s="2"/>
      <c r="P211" s="434"/>
      <c r="Q211" s="434"/>
      <c r="R211" s="434"/>
      <c r="S211" s="434"/>
      <c r="T211" s="434"/>
    </row>
    <row r="212" spans="1:20">
      <c r="A212" s="2"/>
      <c r="B212" s="2"/>
      <c r="C212" s="2"/>
      <c r="D212" s="2"/>
      <c r="E212" s="2"/>
      <c r="F212" s="2"/>
      <c r="G212" s="2"/>
      <c r="H212" s="2"/>
      <c r="I212" s="2"/>
      <c r="J212" s="2"/>
      <c r="K212" s="2"/>
      <c r="L212" s="2"/>
      <c r="M212" s="2"/>
      <c r="N212" s="2"/>
      <c r="O212" s="2"/>
      <c r="P212" s="434"/>
      <c r="Q212" s="434"/>
      <c r="R212" s="434"/>
      <c r="S212" s="434"/>
      <c r="T212" s="434"/>
    </row>
    <row r="213" spans="1:20">
      <c r="A213" s="2"/>
      <c r="B213" s="2"/>
      <c r="C213" s="2"/>
      <c r="D213" s="2"/>
      <c r="E213" s="2"/>
      <c r="F213" s="2"/>
      <c r="G213" s="2"/>
      <c r="H213" s="2"/>
      <c r="I213" s="2"/>
      <c r="J213" s="2"/>
      <c r="K213" s="2"/>
      <c r="L213" s="2"/>
      <c r="M213" s="2"/>
      <c r="N213" s="2"/>
      <c r="O213" s="2"/>
      <c r="P213" s="434"/>
      <c r="Q213" s="434"/>
      <c r="R213" s="434"/>
      <c r="S213" s="434"/>
      <c r="T213" s="434"/>
    </row>
    <row r="214" spans="1:20">
      <c r="A214" s="2"/>
      <c r="B214" s="2"/>
      <c r="C214" s="2"/>
      <c r="D214" s="2"/>
      <c r="E214" s="2"/>
      <c r="F214" s="2"/>
      <c r="G214" s="2"/>
      <c r="H214" s="2"/>
      <c r="I214" s="2"/>
      <c r="J214" s="2"/>
      <c r="K214" s="2"/>
      <c r="L214" s="2"/>
      <c r="M214" s="2"/>
      <c r="N214" s="2"/>
      <c r="O214" s="2"/>
      <c r="P214" s="434"/>
      <c r="Q214" s="434"/>
      <c r="R214" s="434"/>
      <c r="S214" s="434"/>
      <c r="T214" s="434"/>
    </row>
    <row r="215" spans="1:20">
      <c r="A215" s="2"/>
      <c r="B215" s="2"/>
      <c r="C215" s="2"/>
      <c r="D215" s="2"/>
      <c r="E215" s="2"/>
      <c r="F215" s="2"/>
      <c r="G215" s="2"/>
      <c r="H215" s="2"/>
      <c r="I215" s="2"/>
      <c r="J215" s="2"/>
      <c r="K215" s="2"/>
      <c r="L215" s="2"/>
      <c r="M215" s="2"/>
      <c r="N215" s="2"/>
      <c r="O215" s="2"/>
      <c r="P215" s="434"/>
      <c r="Q215" s="434"/>
      <c r="R215" s="434"/>
      <c r="S215" s="434"/>
      <c r="T215" s="434"/>
    </row>
    <row r="216" spans="1:20">
      <c r="A216" s="2"/>
      <c r="B216" s="2"/>
      <c r="C216" s="2"/>
      <c r="D216" s="2"/>
      <c r="E216" s="2"/>
      <c r="F216" s="2"/>
      <c r="G216" s="2"/>
      <c r="H216" s="2"/>
      <c r="I216" s="2"/>
      <c r="J216" s="2"/>
      <c r="K216" s="2"/>
      <c r="L216" s="2"/>
      <c r="M216" s="2"/>
      <c r="N216" s="2"/>
      <c r="O216" s="2"/>
      <c r="P216" s="434"/>
      <c r="Q216" s="434"/>
      <c r="R216" s="434"/>
      <c r="S216" s="434"/>
      <c r="T216" s="434"/>
    </row>
    <row r="217" spans="1:20">
      <c r="A217" s="2"/>
      <c r="B217" s="2"/>
      <c r="C217" s="2"/>
      <c r="D217" s="2"/>
      <c r="E217" s="2"/>
      <c r="F217" s="2"/>
      <c r="G217" s="2"/>
      <c r="H217" s="2"/>
      <c r="I217" s="2"/>
      <c r="J217" s="2"/>
      <c r="K217" s="2"/>
      <c r="L217" s="2"/>
      <c r="M217" s="2"/>
      <c r="N217" s="2"/>
      <c r="O217" s="2"/>
      <c r="P217" s="434"/>
      <c r="Q217" s="434"/>
      <c r="R217" s="434"/>
      <c r="S217" s="434"/>
      <c r="T217" s="434"/>
    </row>
    <row r="218" spans="1:20">
      <c r="A218" s="2"/>
      <c r="B218" s="2"/>
      <c r="C218" s="2"/>
      <c r="D218" s="2"/>
      <c r="E218" s="2"/>
      <c r="F218" s="2"/>
      <c r="G218" s="2"/>
      <c r="H218" s="2"/>
      <c r="I218" s="2"/>
      <c r="J218" s="2"/>
      <c r="K218" s="2"/>
      <c r="L218" s="2"/>
      <c r="M218" s="2"/>
      <c r="N218" s="2"/>
      <c r="O218" s="2"/>
      <c r="P218" s="434"/>
      <c r="Q218" s="434"/>
      <c r="R218" s="434"/>
      <c r="S218" s="434"/>
      <c r="T218" s="434"/>
    </row>
    <row r="219" spans="1:20">
      <c r="A219" s="2"/>
      <c r="B219" s="2"/>
      <c r="C219" s="2"/>
      <c r="D219" s="2"/>
      <c r="E219" s="2"/>
      <c r="F219" s="2"/>
      <c r="G219" s="2"/>
      <c r="H219" s="2"/>
      <c r="I219" s="2"/>
      <c r="J219" s="2"/>
      <c r="K219" s="2"/>
      <c r="L219" s="2"/>
      <c r="M219" s="2"/>
      <c r="N219" s="2"/>
      <c r="O219" s="2"/>
      <c r="P219" s="434"/>
      <c r="Q219" s="434"/>
      <c r="R219" s="434"/>
      <c r="S219" s="434"/>
      <c r="T219" s="434"/>
    </row>
    <row r="220" spans="1:20">
      <c r="A220" s="2"/>
      <c r="B220" s="2"/>
      <c r="C220" s="2"/>
      <c r="D220" s="2"/>
      <c r="E220" s="2"/>
      <c r="F220" s="2"/>
      <c r="G220" s="2"/>
      <c r="H220" s="2"/>
      <c r="I220" s="2"/>
      <c r="J220" s="2"/>
      <c r="K220" s="2"/>
      <c r="L220" s="2"/>
      <c r="M220" s="2"/>
      <c r="N220" s="2"/>
      <c r="O220" s="2"/>
      <c r="P220" s="434"/>
      <c r="Q220" s="434"/>
      <c r="R220" s="434"/>
      <c r="S220" s="434"/>
      <c r="T220" s="434"/>
    </row>
    <row r="221" spans="1:20">
      <c r="A221" s="2"/>
      <c r="B221" s="2"/>
      <c r="C221" s="2"/>
      <c r="D221" s="2"/>
      <c r="E221" s="2"/>
      <c r="F221" s="2"/>
      <c r="G221" s="2"/>
      <c r="H221" s="2"/>
      <c r="I221" s="2"/>
      <c r="J221" s="2"/>
      <c r="K221" s="2"/>
      <c r="L221" s="2"/>
      <c r="M221" s="2"/>
      <c r="N221" s="2"/>
      <c r="O221" s="2"/>
      <c r="P221" s="434"/>
      <c r="Q221" s="434"/>
      <c r="R221" s="434"/>
      <c r="S221" s="434"/>
      <c r="T221" s="434"/>
    </row>
    <row r="222" spans="1:20">
      <c r="A222" s="2"/>
      <c r="B222" s="2"/>
      <c r="C222" s="2"/>
      <c r="D222" s="2"/>
      <c r="E222" s="2"/>
      <c r="F222" s="2"/>
      <c r="G222" s="2"/>
      <c r="H222" s="2"/>
      <c r="I222" s="2"/>
      <c r="J222" s="2"/>
      <c r="K222" s="2"/>
      <c r="L222" s="2"/>
      <c r="M222" s="2"/>
      <c r="N222" s="2"/>
      <c r="O222" s="2"/>
      <c r="P222" s="434"/>
      <c r="Q222" s="434"/>
      <c r="R222" s="434"/>
      <c r="S222" s="434"/>
      <c r="T222" s="434"/>
    </row>
    <row r="223" spans="1:20">
      <c r="A223" s="2"/>
      <c r="B223" s="2"/>
      <c r="C223" s="2"/>
      <c r="D223" s="2"/>
      <c r="E223" s="2"/>
      <c r="F223" s="2"/>
      <c r="G223" s="2"/>
      <c r="H223" s="2"/>
      <c r="I223" s="2"/>
      <c r="J223" s="2"/>
      <c r="K223" s="2"/>
      <c r="L223" s="2"/>
      <c r="M223" s="2"/>
      <c r="N223" s="2"/>
      <c r="O223" s="2"/>
      <c r="P223" s="434"/>
      <c r="Q223" s="434"/>
      <c r="R223" s="434"/>
      <c r="S223" s="434"/>
      <c r="T223" s="434"/>
    </row>
    <row r="224" spans="1:20">
      <c r="A224" s="2"/>
      <c r="B224" s="2"/>
      <c r="C224" s="2"/>
      <c r="D224" s="2"/>
      <c r="E224" s="2"/>
      <c r="F224" s="2"/>
      <c r="G224" s="2"/>
      <c r="H224" s="2"/>
      <c r="I224" s="2"/>
      <c r="J224" s="2"/>
      <c r="K224" s="2"/>
      <c r="L224" s="2"/>
      <c r="M224" s="2"/>
      <c r="N224" s="2"/>
      <c r="O224" s="2"/>
      <c r="P224" s="434"/>
      <c r="Q224" s="434"/>
      <c r="R224" s="434"/>
      <c r="S224" s="434"/>
      <c r="T224" s="434"/>
    </row>
    <row r="225" spans="1:20">
      <c r="A225" s="2"/>
      <c r="B225" s="2"/>
      <c r="C225" s="2"/>
      <c r="D225" s="2"/>
      <c r="E225" s="2"/>
      <c r="F225" s="2"/>
      <c r="G225" s="2"/>
      <c r="H225" s="2"/>
      <c r="I225" s="2"/>
      <c r="J225" s="2"/>
      <c r="K225" s="2"/>
      <c r="L225" s="2"/>
      <c r="M225" s="2"/>
      <c r="N225" s="2"/>
      <c r="O225" s="2"/>
      <c r="P225" s="434"/>
      <c r="Q225" s="434"/>
      <c r="R225" s="434"/>
      <c r="S225" s="434"/>
      <c r="T225" s="434"/>
    </row>
    <row r="226" spans="1:20">
      <c r="A226" s="2"/>
      <c r="B226" s="2"/>
      <c r="C226" s="2"/>
      <c r="D226" s="2"/>
      <c r="E226" s="2"/>
      <c r="F226" s="2"/>
      <c r="G226" s="2"/>
      <c r="H226" s="2"/>
      <c r="I226" s="2"/>
      <c r="J226" s="2"/>
      <c r="K226" s="2"/>
      <c r="L226" s="2"/>
      <c r="M226" s="2"/>
      <c r="N226" s="2"/>
      <c r="O226" s="2"/>
      <c r="P226" s="434"/>
      <c r="Q226" s="434"/>
      <c r="R226" s="434"/>
      <c r="S226" s="434"/>
      <c r="T226" s="434"/>
    </row>
    <row r="227" spans="1:20">
      <c r="A227" s="2"/>
      <c r="B227" s="2"/>
      <c r="C227" s="2"/>
      <c r="D227" s="2"/>
      <c r="E227" s="2"/>
      <c r="F227" s="2"/>
      <c r="G227" s="2"/>
      <c r="H227" s="2"/>
      <c r="I227" s="2"/>
      <c r="J227" s="2"/>
      <c r="K227" s="2"/>
      <c r="L227" s="2"/>
      <c r="M227" s="2"/>
      <c r="N227" s="2"/>
      <c r="O227" s="2"/>
      <c r="P227" s="434"/>
      <c r="Q227" s="434"/>
      <c r="R227" s="434"/>
      <c r="S227" s="434"/>
      <c r="T227" s="434"/>
    </row>
    <row r="228" spans="1:20">
      <c r="A228" s="2"/>
      <c r="B228" s="2"/>
      <c r="C228" s="2"/>
      <c r="D228" s="2"/>
      <c r="E228" s="2"/>
      <c r="F228" s="2"/>
      <c r="G228" s="2"/>
      <c r="H228" s="2"/>
      <c r="I228" s="2"/>
      <c r="J228" s="2"/>
      <c r="K228" s="2"/>
      <c r="L228" s="2"/>
      <c r="M228" s="2"/>
      <c r="N228" s="2"/>
      <c r="O228" s="2"/>
      <c r="P228" s="434"/>
      <c r="Q228" s="434"/>
      <c r="R228" s="434"/>
      <c r="S228" s="434"/>
      <c r="T228" s="434"/>
    </row>
    <row r="229" spans="1:20">
      <c r="A229" s="2"/>
      <c r="B229" s="2"/>
      <c r="C229" s="2"/>
      <c r="D229" s="2"/>
      <c r="E229" s="2"/>
      <c r="F229" s="2"/>
      <c r="G229" s="2"/>
      <c r="H229" s="2"/>
      <c r="I229" s="2"/>
      <c r="J229" s="2"/>
      <c r="K229" s="2"/>
      <c r="L229" s="2"/>
      <c r="M229" s="2"/>
      <c r="N229" s="2"/>
      <c r="O229" s="2"/>
      <c r="P229" s="434"/>
      <c r="Q229" s="434"/>
      <c r="R229" s="434"/>
      <c r="S229" s="434"/>
      <c r="T229" s="434"/>
    </row>
    <row r="230" spans="1:20">
      <c r="A230" s="2"/>
      <c r="B230" s="2"/>
      <c r="C230" s="2"/>
      <c r="D230" s="2"/>
      <c r="E230" s="2"/>
      <c r="F230" s="2"/>
      <c r="G230" s="2"/>
      <c r="H230" s="2"/>
      <c r="I230" s="2"/>
      <c r="J230" s="2"/>
      <c r="K230" s="2"/>
      <c r="L230" s="2"/>
      <c r="M230" s="2"/>
      <c r="N230" s="2"/>
      <c r="O230" s="2"/>
    </row>
    <row r="231" spans="1:20">
      <c r="A231" s="2"/>
      <c r="B231" s="2"/>
      <c r="C231" s="2"/>
      <c r="D231" s="2"/>
      <c r="E231" s="2"/>
      <c r="F231" s="2"/>
      <c r="G231" s="2"/>
      <c r="H231" s="2"/>
      <c r="I231" s="2"/>
      <c r="J231" s="2"/>
      <c r="K231" s="2"/>
      <c r="L231" s="2"/>
      <c r="M231" s="2"/>
      <c r="N231" s="2"/>
      <c r="O231" s="2"/>
    </row>
    <row r="232" spans="1:20">
      <c r="A232" s="2"/>
      <c r="B232" s="2"/>
      <c r="C232" s="2"/>
      <c r="D232" s="2"/>
      <c r="E232" s="2"/>
      <c r="F232" s="2"/>
      <c r="G232" s="2"/>
      <c r="H232" s="2"/>
      <c r="I232" s="2"/>
      <c r="J232" s="2"/>
      <c r="K232" s="2"/>
      <c r="L232" s="2"/>
      <c r="M232" s="2"/>
      <c r="N232" s="2"/>
      <c r="O232" s="2"/>
    </row>
    <row r="233" spans="1:20">
      <c r="A233" s="2"/>
      <c r="B233" s="2"/>
      <c r="C233" s="2"/>
      <c r="D233" s="2"/>
      <c r="E233" s="2"/>
      <c r="F233" s="2"/>
      <c r="G233" s="2"/>
      <c r="H233" s="2"/>
      <c r="I233" s="2"/>
      <c r="J233" s="2"/>
      <c r="K233" s="2"/>
      <c r="L233" s="2"/>
      <c r="M233" s="2"/>
      <c r="N233" s="2"/>
      <c r="O233" s="2"/>
    </row>
    <row r="234" spans="1:20">
      <c r="A234" s="2"/>
      <c r="B234" s="2"/>
      <c r="C234" s="2"/>
      <c r="D234" s="2"/>
      <c r="E234" s="2"/>
      <c r="F234" s="2"/>
      <c r="G234" s="2"/>
      <c r="H234" s="2"/>
      <c r="I234" s="2"/>
      <c r="J234" s="2"/>
      <c r="K234" s="2"/>
      <c r="L234" s="2"/>
      <c r="M234" s="2"/>
      <c r="N234" s="2"/>
      <c r="O234" s="2"/>
    </row>
    <row r="235" spans="1:20">
      <c r="A235" s="2"/>
      <c r="B235" s="2"/>
      <c r="C235" s="2"/>
      <c r="D235" s="2"/>
      <c r="E235" s="2"/>
      <c r="F235" s="2"/>
      <c r="G235" s="2"/>
      <c r="H235" s="2"/>
      <c r="I235" s="2"/>
      <c r="J235" s="2"/>
      <c r="K235" s="2"/>
      <c r="L235" s="2"/>
      <c r="M235" s="2"/>
      <c r="N235" s="2"/>
      <c r="O235" s="2"/>
    </row>
    <row r="236" spans="1:20">
      <c r="A236" s="2"/>
      <c r="B236" s="2"/>
      <c r="C236" s="2"/>
      <c r="D236" s="2"/>
      <c r="E236" s="2"/>
      <c r="F236" s="2"/>
      <c r="G236" s="2"/>
      <c r="H236" s="2"/>
      <c r="I236" s="2"/>
      <c r="J236" s="2"/>
      <c r="K236" s="2"/>
      <c r="L236" s="2"/>
      <c r="M236" s="2"/>
      <c r="N236" s="2"/>
      <c r="O236" s="2"/>
    </row>
    <row r="237" spans="1:20">
      <c r="A237" s="2"/>
      <c r="B237" s="2"/>
      <c r="C237" s="2"/>
      <c r="D237" s="2"/>
      <c r="E237" s="2"/>
      <c r="F237" s="2"/>
      <c r="G237" s="2"/>
      <c r="H237" s="2"/>
      <c r="I237" s="2"/>
      <c r="J237" s="2"/>
      <c r="K237" s="2"/>
      <c r="L237" s="2"/>
      <c r="M237" s="2"/>
      <c r="N237" s="2"/>
      <c r="O237" s="2"/>
    </row>
    <row r="238" spans="1:20">
      <c r="A238" s="2"/>
      <c r="B238" s="2"/>
      <c r="C238" s="2"/>
      <c r="D238" s="2"/>
      <c r="E238" s="2"/>
      <c r="F238" s="2"/>
      <c r="G238" s="2"/>
      <c r="H238" s="2"/>
      <c r="I238" s="2"/>
      <c r="J238" s="2"/>
      <c r="K238" s="2"/>
      <c r="L238" s="2"/>
      <c r="M238" s="2"/>
      <c r="N238" s="2"/>
      <c r="O238" s="2"/>
    </row>
    <row r="239" spans="1:20">
      <c r="A239" s="2"/>
      <c r="B239" s="2"/>
      <c r="C239" s="2"/>
      <c r="D239" s="2"/>
      <c r="E239" s="2"/>
      <c r="F239" s="2"/>
      <c r="G239" s="2"/>
      <c r="H239" s="2"/>
      <c r="I239" s="2"/>
      <c r="J239" s="2"/>
      <c r="K239" s="2"/>
      <c r="L239" s="2"/>
      <c r="M239" s="2"/>
      <c r="N239" s="2"/>
      <c r="O239" s="2"/>
    </row>
    <row r="240" spans="1:20">
      <c r="A240" s="2"/>
      <c r="B240" s="2"/>
      <c r="C240" s="2"/>
      <c r="D240" s="2"/>
      <c r="E240" s="2"/>
      <c r="F240" s="2"/>
      <c r="G240" s="2"/>
      <c r="H240" s="2"/>
      <c r="I240" s="2"/>
      <c r="J240" s="2"/>
      <c r="K240" s="2"/>
      <c r="L240" s="2"/>
      <c r="M240" s="2"/>
      <c r="N240" s="2"/>
      <c r="O240" s="2"/>
    </row>
    <row r="241" spans="1:15">
      <c r="A241" s="2"/>
      <c r="B241" s="2"/>
      <c r="C241" s="2"/>
      <c r="D241" s="2"/>
      <c r="E241" s="2"/>
      <c r="F241" s="2"/>
      <c r="G241" s="2"/>
      <c r="H241" s="2"/>
      <c r="I241" s="2"/>
      <c r="J241" s="2"/>
      <c r="K241" s="2"/>
      <c r="L241" s="2"/>
      <c r="M241" s="2"/>
      <c r="N241" s="2"/>
      <c r="O241" s="2"/>
    </row>
    <row r="242" spans="1:15">
      <c r="A242" s="2"/>
      <c r="B242" s="2"/>
      <c r="C242" s="2"/>
      <c r="D242" s="2"/>
      <c r="E242" s="2"/>
      <c r="F242" s="2"/>
      <c r="G242" s="2"/>
      <c r="H242" s="2"/>
      <c r="I242" s="2"/>
      <c r="J242" s="2"/>
      <c r="K242" s="2"/>
      <c r="L242" s="2"/>
      <c r="M242" s="2"/>
      <c r="N242" s="2"/>
      <c r="O242" s="2"/>
    </row>
    <row r="243" spans="1:15">
      <c r="A243" s="2"/>
      <c r="B243" s="2"/>
      <c r="C243" s="2"/>
      <c r="D243" s="2"/>
      <c r="E243" s="2"/>
      <c r="F243" s="2"/>
      <c r="G243" s="2"/>
      <c r="H243" s="2"/>
      <c r="I243" s="2"/>
      <c r="J243" s="2"/>
      <c r="K243" s="2"/>
      <c r="L243" s="2"/>
      <c r="M243" s="2"/>
      <c r="N243" s="2"/>
      <c r="O243" s="2"/>
    </row>
    <row r="244" spans="1:15">
      <c r="A244" s="2"/>
      <c r="B244" s="2"/>
      <c r="C244" s="2"/>
      <c r="D244" s="2"/>
      <c r="E244" s="2"/>
      <c r="F244" s="2"/>
      <c r="G244" s="2"/>
      <c r="H244" s="2"/>
      <c r="I244" s="2"/>
      <c r="J244" s="2"/>
      <c r="K244" s="2"/>
      <c r="L244" s="2"/>
      <c r="M244" s="2"/>
      <c r="N244" s="2"/>
      <c r="O244" s="2"/>
    </row>
    <row r="245" spans="1:15">
      <c r="A245" s="2"/>
      <c r="B245" s="2"/>
      <c r="C245" s="2"/>
      <c r="D245" s="2"/>
      <c r="E245" s="2"/>
      <c r="F245" s="2"/>
      <c r="G245" s="2"/>
      <c r="H245" s="2"/>
      <c r="I245" s="2"/>
      <c r="J245" s="2"/>
      <c r="K245" s="2"/>
      <c r="L245" s="2"/>
      <c r="M245" s="2"/>
      <c r="N245" s="2"/>
      <c r="O245" s="2"/>
    </row>
    <row r="246" spans="1:15">
      <c r="A246" s="2"/>
      <c r="B246" s="2"/>
      <c r="C246" s="2"/>
      <c r="D246" s="2"/>
      <c r="E246" s="2"/>
      <c r="F246" s="2"/>
      <c r="G246" s="2"/>
      <c r="H246" s="2"/>
      <c r="I246" s="2"/>
      <c r="J246" s="2"/>
      <c r="K246" s="2"/>
      <c r="L246" s="2"/>
      <c r="M246" s="2"/>
      <c r="N246" s="2"/>
      <c r="O246" s="2"/>
    </row>
    <row r="247" spans="1:15">
      <c r="A247" s="2"/>
      <c r="B247" s="2"/>
      <c r="C247" s="2"/>
      <c r="D247" s="2"/>
      <c r="E247" s="2"/>
      <c r="F247" s="2"/>
      <c r="G247" s="2"/>
      <c r="H247" s="2"/>
      <c r="I247" s="2"/>
      <c r="J247" s="2"/>
      <c r="K247" s="2"/>
      <c r="L247" s="2"/>
      <c r="M247" s="2"/>
      <c r="N247" s="2"/>
      <c r="O247" s="2"/>
    </row>
    <row r="248" spans="1:15">
      <c r="A248" s="2"/>
      <c r="B248" s="2"/>
      <c r="C248" s="2"/>
      <c r="D248" s="2"/>
      <c r="E248" s="2"/>
      <c r="F248" s="2"/>
      <c r="G248" s="2"/>
      <c r="H248" s="2"/>
      <c r="I248" s="2"/>
      <c r="J248" s="2"/>
      <c r="K248" s="2"/>
      <c r="L248" s="2"/>
      <c r="M248" s="2"/>
      <c r="N248" s="2"/>
      <c r="O248" s="2"/>
    </row>
    <row r="249" spans="1:15">
      <c r="A249" s="2"/>
      <c r="B249" s="2"/>
      <c r="C249" s="2"/>
      <c r="D249" s="2"/>
      <c r="E249" s="2"/>
      <c r="F249" s="2"/>
      <c r="G249" s="2"/>
      <c r="H249" s="2"/>
      <c r="I249" s="2"/>
      <c r="J249" s="2"/>
      <c r="K249" s="2"/>
      <c r="L249" s="2"/>
      <c r="M249" s="2"/>
      <c r="N249" s="2"/>
      <c r="O249" s="2"/>
    </row>
    <row r="250" spans="1:15">
      <c r="A250" s="2"/>
      <c r="B250" s="2"/>
      <c r="C250" s="2"/>
      <c r="D250" s="2"/>
      <c r="E250" s="2"/>
      <c r="F250" s="2"/>
      <c r="G250" s="2"/>
      <c r="H250" s="2"/>
      <c r="I250" s="2"/>
      <c r="J250" s="2"/>
      <c r="K250" s="2"/>
      <c r="L250" s="2"/>
      <c r="M250" s="2"/>
      <c r="N250" s="2"/>
      <c r="O250" s="2"/>
    </row>
    <row r="251" spans="1:15">
      <c r="A251" s="2"/>
      <c r="B251" s="2"/>
      <c r="C251" s="2"/>
      <c r="D251" s="2"/>
      <c r="E251" s="2"/>
      <c r="F251" s="2"/>
      <c r="G251" s="2"/>
      <c r="H251" s="2"/>
      <c r="I251" s="2"/>
      <c r="J251" s="2"/>
      <c r="K251" s="2"/>
      <c r="L251" s="2"/>
      <c r="M251" s="2"/>
      <c r="N251" s="2"/>
      <c r="O251" s="2"/>
    </row>
    <row r="252" spans="1:15">
      <c r="A252" s="2"/>
      <c r="B252" s="2"/>
      <c r="C252" s="2"/>
      <c r="D252" s="2"/>
      <c r="E252" s="2"/>
      <c r="F252" s="2"/>
      <c r="G252" s="2"/>
      <c r="H252" s="2"/>
      <c r="I252" s="2"/>
      <c r="J252" s="2"/>
      <c r="K252" s="2"/>
      <c r="L252" s="2"/>
      <c r="M252" s="2"/>
      <c r="N252" s="2"/>
      <c r="O252" s="2"/>
    </row>
    <row r="253" spans="1:15">
      <c r="A253" s="2"/>
      <c r="B253" s="2"/>
      <c r="C253" s="2"/>
      <c r="D253" s="2"/>
      <c r="E253" s="2"/>
      <c r="F253" s="2"/>
      <c r="G253" s="2"/>
      <c r="H253" s="2"/>
      <c r="I253" s="2"/>
      <c r="J253" s="2"/>
      <c r="K253" s="2"/>
      <c r="L253" s="2"/>
      <c r="M253" s="2"/>
      <c r="N253" s="2"/>
      <c r="O253" s="2"/>
    </row>
  </sheetData>
  <mergeCells count="51">
    <mergeCell ref="AA189:AA193"/>
    <mergeCell ref="B189:B193"/>
    <mergeCell ref="C189:C193"/>
    <mergeCell ref="D189:D193"/>
    <mergeCell ref="E189:E193"/>
    <mergeCell ref="M189:M193"/>
    <mergeCell ref="B198:B200"/>
    <mergeCell ref="B201:B203"/>
    <mergeCell ref="R201:R203"/>
    <mergeCell ref="U201:U203"/>
    <mergeCell ref="D201:D203"/>
    <mergeCell ref="E201:E203"/>
    <mergeCell ref="M198:M200"/>
    <mergeCell ref="O198:O200"/>
    <mergeCell ref="M201:M203"/>
    <mergeCell ref="O201:O203"/>
    <mergeCell ref="C198:C200"/>
    <mergeCell ref="C201:C203"/>
    <mergeCell ref="E198:E200"/>
    <mergeCell ref="D198:D200"/>
    <mergeCell ref="B194:B197"/>
    <mergeCell ref="C194:C197"/>
    <mergeCell ref="D194:D197"/>
    <mergeCell ref="E194:E197"/>
    <mergeCell ref="M194:M197"/>
    <mergeCell ref="O194:O197"/>
    <mergeCell ref="Z10:Z23"/>
    <mergeCell ref="Z5:Z9"/>
    <mergeCell ref="Z28:Z30"/>
    <mergeCell ref="Z24:Z25"/>
    <mergeCell ref="Z194:Z203"/>
    <mergeCell ref="Z31:Z188"/>
    <mergeCell ref="R194:R197"/>
    <mergeCell ref="U194:U197"/>
    <mergeCell ref="R198:R200"/>
    <mergeCell ref="U198:U200"/>
    <mergeCell ref="O189:O193"/>
    <mergeCell ref="Y189:Y193"/>
    <mergeCell ref="X189:X193"/>
    <mergeCell ref="Z189:Z193"/>
    <mergeCell ref="X16:X20"/>
    <mergeCell ref="Z2:Z4"/>
    <mergeCell ref="Y16:Y20"/>
    <mergeCell ref="X21:X22"/>
    <mergeCell ref="Y21:Y22"/>
    <mergeCell ref="X3:X4"/>
    <mergeCell ref="Y3:Y4"/>
    <mergeCell ref="X10:X12"/>
    <mergeCell ref="Y10:Y12"/>
    <mergeCell ref="X13:X15"/>
    <mergeCell ref="Y13:Y1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371"/>
  <sheetViews>
    <sheetView zoomScale="70" zoomScaleNormal="70" zoomScalePageLayoutView="70" workbookViewId="0">
      <pane xSplit="1" ySplit="1" topLeftCell="B2" activePane="bottomRight" state="frozen"/>
      <selection pane="topRight" activeCell="B1" sqref="B1"/>
      <selection pane="bottomLeft" activeCell="A2" sqref="A2"/>
      <selection pane="bottomRight" activeCell="J3" sqref="J3"/>
    </sheetView>
  </sheetViews>
  <sheetFormatPr baseColWidth="10" defaultColWidth="8.83203125" defaultRowHeight="14" x14ac:dyDescent="0"/>
  <cols>
    <col min="1" max="1" width="17.6640625" customWidth="1"/>
    <col min="2" max="2" width="50" customWidth="1"/>
    <col min="3" max="3" width="12.1640625" customWidth="1"/>
    <col min="4" max="4" width="15.33203125" customWidth="1"/>
    <col min="5" max="5" width="17.6640625" customWidth="1"/>
    <col min="6" max="6" width="12.5" customWidth="1"/>
    <col min="7" max="7" width="11.1640625" customWidth="1"/>
    <col min="8" max="8" width="11.33203125" customWidth="1"/>
    <col min="9" max="9" width="11.6640625" customWidth="1"/>
    <col min="12" max="12" width="13.33203125" customWidth="1"/>
    <col min="13" max="13" width="15.83203125" customWidth="1"/>
    <col min="14" max="14" width="13.5" customWidth="1"/>
    <col min="15" max="15" width="18" customWidth="1"/>
    <col min="16" max="16" width="13.6640625" customWidth="1"/>
    <col min="17" max="17" width="14.6640625" customWidth="1"/>
    <col min="18" max="18" width="28.5" customWidth="1"/>
    <col min="19" max="19" width="14.83203125" customWidth="1"/>
    <col min="20" max="20" width="10.1640625" customWidth="1"/>
    <col min="21" max="21" width="17.6640625" customWidth="1"/>
    <col min="22" max="22" width="13.6640625" customWidth="1"/>
    <col min="23" max="23" width="15.33203125" customWidth="1"/>
    <col min="24" max="24" width="21.1640625" customWidth="1"/>
    <col min="25" max="25" width="53.1640625" customWidth="1"/>
    <col min="26" max="26" width="17.5" customWidth="1"/>
    <col min="27" max="27" width="64.33203125" customWidth="1"/>
    <col min="28" max="28" width="20.5" customWidth="1"/>
    <col min="29" max="29" width="18.5" customWidth="1"/>
  </cols>
  <sheetData>
    <row r="1" spans="1:29" ht="15">
      <c r="A1" s="25" t="s">
        <v>0</v>
      </c>
      <c r="B1" s="25" t="s">
        <v>38</v>
      </c>
      <c r="C1" s="25" t="s">
        <v>1</v>
      </c>
      <c r="D1" s="25" t="s">
        <v>2</v>
      </c>
      <c r="E1" s="25" t="s">
        <v>3</v>
      </c>
      <c r="F1" s="25" t="s">
        <v>1216</v>
      </c>
      <c r="G1" s="25" t="s">
        <v>1217</v>
      </c>
      <c r="H1" s="25" t="s">
        <v>1218</v>
      </c>
      <c r="I1" s="25" t="s">
        <v>1219</v>
      </c>
      <c r="J1" s="25" t="s">
        <v>4</v>
      </c>
      <c r="K1" s="25" t="s">
        <v>5</v>
      </c>
      <c r="L1" s="25" t="s">
        <v>6</v>
      </c>
      <c r="M1" s="25" t="s">
        <v>437</v>
      </c>
      <c r="N1" s="25" t="s">
        <v>7</v>
      </c>
      <c r="O1" s="25" t="s">
        <v>270</v>
      </c>
      <c r="P1" s="24" t="s">
        <v>68</v>
      </c>
      <c r="Q1" s="24" t="s">
        <v>271</v>
      </c>
      <c r="R1" s="178" t="s">
        <v>450</v>
      </c>
      <c r="S1" s="80" t="s">
        <v>273</v>
      </c>
      <c r="T1" s="81" t="s">
        <v>274</v>
      </c>
      <c r="U1" s="81" t="s">
        <v>277</v>
      </c>
      <c r="V1" s="80" t="s">
        <v>275</v>
      </c>
      <c r="W1" s="81" t="s">
        <v>276</v>
      </c>
      <c r="X1" s="81" t="s">
        <v>307</v>
      </c>
      <c r="Y1" s="25" t="s">
        <v>10</v>
      </c>
      <c r="Z1" s="25" t="s">
        <v>36</v>
      </c>
      <c r="AA1" s="25" t="s">
        <v>8</v>
      </c>
      <c r="AB1" s="25" t="s">
        <v>9</v>
      </c>
      <c r="AC1" s="4"/>
    </row>
    <row r="2" spans="1:29" ht="15.5" customHeight="1">
      <c r="A2" s="345" t="s">
        <v>544</v>
      </c>
      <c r="B2" s="533" t="s">
        <v>556</v>
      </c>
      <c r="C2" s="198">
        <v>0.128</v>
      </c>
      <c r="D2" s="198">
        <v>0.01</v>
      </c>
      <c r="E2" s="533" t="s">
        <v>87</v>
      </c>
      <c r="F2" s="198">
        <v>53.9</v>
      </c>
      <c r="G2" s="198">
        <v>53.1</v>
      </c>
      <c r="H2" s="198">
        <v>19.28</v>
      </c>
      <c r="I2" s="198">
        <v>203</v>
      </c>
      <c r="J2" s="195">
        <f t="shared" ref="J2:J12" si="0">F2/H2</f>
        <v>2.7956431535269708</v>
      </c>
      <c r="K2" s="195">
        <f t="shared" ref="K2:K12" si="1">I2/H2</f>
        <v>10.529045643153527</v>
      </c>
      <c r="L2" s="195">
        <f t="shared" ref="L2:L12" si="2">1.74+LOG(J2,10)-1.92*LOG(K2,10)</f>
        <v>0.22349483959483685</v>
      </c>
      <c r="M2" s="25"/>
      <c r="N2" s="195">
        <f t="shared" ref="N2:N17" si="3">F2/G2</f>
        <v>1.0150659133709981</v>
      </c>
      <c r="O2" s="25"/>
      <c r="P2" s="102">
        <v>0.70485500000000001</v>
      </c>
      <c r="Q2" s="24"/>
      <c r="R2" s="178"/>
      <c r="S2" s="198">
        <v>0.51253199999999999</v>
      </c>
      <c r="T2" s="314">
        <v>-2.0699999999999998</v>
      </c>
      <c r="U2" s="81"/>
      <c r="V2" s="80"/>
      <c r="W2" s="81"/>
      <c r="X2" s="81"/>
      <c r="Y2" s="563" t="s">
        <v>557</v>
      </c>
      <c r="Z2" s="198" t="s">
        <v>49</v>
      </c>
      <c r="AC2" s="4"/>
    </row>
    <row r="3" spans="1:29" ht="15.5" customHeight="1">
      <c r="A3" s="345" t="s">
        <v>545</v>
      </c>
      <c r="B3" s="533"/>
      <c r="C3" s="198">
        <v>0.57999999999999996</v>
      </c>
      <c r="D3" s="198">
        <v>0.14000000000000001</v>
      </c>
      <c r="E3" s="533"/>
      <c r="F3" s="198" t="s">
        <v>555</v>
      </c>
      <c r="G3" s="198" t="s">
        <v>555</v>
      </c>
      <c r="H3" s="198" t="s">
        <v>555</v>
      </c>
      <c r="I3" s="456" t="s">
        <v>555</v>
      </c>
      <c r="J3" s="456" t="s">
        <v>555</v>
      </c>
      <c r="K3" s="456" t="s">
        <v>555</v>
      </c>
      <c r="L3" s="456" t="s">
        <v>555</v>
      </c>
      <c r="M3" s="456"/>
      <c r="N3" s="456" t="s">
        <v>555</v>
      </c>
      <c r="O3" s="25"/>
      <c r="P3" s="102">
        <v>0.70476899999999998</v>
      </c>
      <c r="Q3" s="24"/>
      <c r="R3" s="178"/>
      <c r="S3" s="198">
        <v>0.51249299999999998</v>
      </c>
      <c r="T3" s="314">
        <v>-2.83</v>
      </c>
      <c r="U3" s="81"/>
      <c r="V3" s="80"/>
      <c r="W3" s="81"/>
      <c r="X3" s="81"/>
      <c r="Y3" s="563"/>
      <c r="Z3" s="198" t="s">
        <v>49</v>
      </c>
      <c r="AC3" s="4"/>
    </row>
    <row r="4" spans="1:29" ht="15" customHeight="1">
      <c r="A4" s="345" t="s">
        <v>546</v>
      </c>
      <c r="B4" s="533"/>
      <c r="C4" s="198">
        <v>0.71</v>
      </c>
      <c r="D4" s="198">
        <v>0.01</v>
      </c>
      <c r="E4" s="533"/>
      <c r="F4" s="198">
        <v>65</v>
      </c>
      <c r="G4" s="198">
        <v>75.2</v>
      </c>
      <c r="H4" s="198">
        <v>20.239999999999998</v>
      </c>
      <c r="I4" s="198">
        <v>255</v>
      </c>
      <c r="J4" s="195">
        <f t="shared" si="0"/>
        <v>3.2114624505928857</v>
      </c>
      <c r="K4" s="195">
        <f t="shared" si="1"/>
        <v>12.598814229249014</v>
      </c>
      <c r="L4" s="195">
        <f t="shared" si="2"/>
        <v>0.13406987772400214</v>
      </c>
      <c r="M4" s="25"/>
      <c r="N4" s="195">
        <f t="shared" si="3"/>
        <v>0.8643617021276595</v>
      </c>
      <c r="O4" s="25"/>
      <c r="P4" s="24"/>
      <c r="Q4" s="24"/>
      <c r="R4" s="178"/>
      <c r="S4" s="80"/>
      <c r="T4" s="81"/>
      <c r="U4" s="81"/>
      <c r="V4" s="80"/>
      <c r="W4" s="81"/>
      <c r="X4" s="81"/>
      <c r="Y4" s="563"/>
      <c r="Z4" s="198" t="s">
        <v>55</v>
      </c>
      <c r="AC4" s="4"/>
    </row>
    <row r="5" spans="1:29" ht="14.5" customHeight="1">
      <c r="A5" s="345" t="s">
        <v>547</v>
      </c>
      <c r="B5" s="533"/>
      <c r="C5" s="198">
        <v>0.76</v>
      </c>
      <c r="D5" s="198">
        <v>0.03</v>
      </c>
      <c r="E5" s="533"/>
      <c r="F5" s="198">
        <v>65.2</v>
      </c>
      <c r="G5" s="198">
        <v>70.900000000000006</v>
      </c>
      <c r="H5" s="198">
        <v>19.170000000000002</v>
      </c>
      <c r="I5" s="198">
        <v>260</v>
      </c>
      <c r="J5" s="195">
        <f t="shared" si="0"/>
        <v>3.4011476264997391</v>
      </c>
      <c r="K5" s="195">
        <f t="shared" si="1"/>
        <v>13.562858633281166</v>
      </c>
      <c r="L5" s="195">
        <f t="shared" si="2"/>
        <v>9.7511111475767631E-2</v>
      </c>
      <c r="M5" s="25"/>
      <c r="N5" s="195">
        <f t="shared" si="3"/>
        <v>0.91960507757404797</v>
      </c>
      <c r="O5" s="25"/>
      <c r="P5" s="102">
        <v>0.704766</v>
      </c>
      <c r="Q5" s="24"/>
      <c r="R5" s="178"/>
      <c r="S5" s="198">
        <v>0.51251100000000005</v>
      </c>
      <c r="T5" s="314">
        <v>-2.48</v>
      </c>
      <c r="U5" s="81"/>
      <c r="V5" s="80"/>
      <c r="W5" s="81"/>
      <c r="X5" s="81"/>
      <c r="Y5" s="563"/>
      <c r="Z5" s="198" t="s">
        <v>55</v>
      </c>
      <c r="AC5" s="4"/>
    </row>
    <row r="6" spans="1:29" ht="14" customHeight="1">
      <c r="A6" s="345" t="s">
        <v>548</v>
      </c>
      <c r="B6" s="533"/>
      <c r="C6" s="198">
        <v>0.87</v>
      </c>
      <c r="D6" s="198">
        <v>0.01</v>
      </c>
      <c r="E6" s="533"/>
      <c r="F6" s="198">
        <v>69.5</v>
      </c>
      <c r="G6" s="198">
        <v>82.9</v>
      </c>
      <c r="H6" s="198">
        <v>20.41</v>
      </c>
      <c r="I6" s="198">
        <v>291</v>
      </c>
      <c r="J6" s="195">
        <f t="shared" si="0"/>
        <v>3.4051935325820675</v>
      </c>
      <c r="K6" s="195">
        <f t="shared" si="1"/>
        <v>14.257716805487506</v>
      </c>
      <c r="L6" s="195">
        <f t="shared" si="2"/>
        <v>5.6365830075956858E-2</v>
      </c>
      <c r="M6" s="25"/>
      <c r="N6" s="195">
        <f t="shared" si="3"/>
        <v>0.83835946924004823</v>
      </c>
      <c r="O6" s="25"/>
      <c r="P6" s="313"/>
      <c r="Q6" s="24"/>
      <c r="R6" s="178"/>
      <c r="S6" s="80"/>
      <c r="T6" s="81"/>
      <c r="U6" s="81"/>
      <c r="V6" s="80"/>
      <c r="W6" s="81"/>
      <c r="X6" s="81"/>
      <c r="Y6" s="563"/>
      <c r="Z6" s="198" t="s">
        <v>55</v>
      </c>
      <c r="AC6" s="4"/>
    </row>
    <row r="7" spans="1:29" ht="15" customHeight="1">
      <c r="A7" s="345" t="s">
        <v>549</v>
      </c>
      <c r="B7" s="533"/>
      <c r="C7" s="198">
        <v>0.95</v>
      </c>
      <c r="D7" s="198">
        <v>0.03</v>
      </c>
      <c r="E7" s="533"/>
      <c r="F7" s="198">
        <v>78.900000000000006</v>
      </c>
      <c r="G7" s="198">
        <v>83.7</v>
      </c>
      <c r="H7" s="198">
        <v>22.72</v>
      </c>
      <c r="I7" s="198">
        <v>305</v>
      </c>
      <c r="J7" s="195">
        <f t="shared" si="0"/>
        <v>3.4727112676056344</v>
      </c>
      <c r="K7" s="195">
        <f t="shared" si="1"/>
        <v>13.424295774647888</v>
      </c>
      <c r="L7" s="195">
        <f t="shared" si="2"/>
        <v>0.1151169725394543</v>
      </c>
      <c r="M7" s="25"/>
      <c r="N7" s="195">
        <f t="shared" si="3"/>
        <v>0.94265232974910396</v>
      </c>
      <c r="O7" s="25"/>
      <c r="P7" s="102">
        <v>0.70482599999999995</v>
      </c>
      <c r="Q7" s="24"/>
      <c r="R7" s="178"/>
      <c r="S7" s="198">
        <v>0.51251000000000002</v>
      </c>
      <c r="T7" s="314">
        <v>-2.5</v>
      </c>
      <c r="U7" s="81"/>
      <c r="V7" s="80"/>
      <c r="W7" s="81"/>
      <c r="X7" s="81"/>
      <c r="Y7" s="563"/>
      <c r="Z7" s="198" t="s">
        <v>55</v>
      </c>
      <c r="AC7" s="4"/>
    </row>
    <row r="8" spans="1:29" ht="14.5" customHeight="1">
      <c r="A8" s="345" t="s">
        <v>550</v>
      </c>
      <c r="B8" s="533"/>
      <c r="C8" s="198">
        <v>1.08</v>
      </c>
      <c r="D8" s="198">
        <v>0.04</v>
      </c>
      <c r="E8" s="533"/>
      <c r="F8" s="198">
        <v>81.7</v>
      </c>
      <c r="G8" s="198">
        <v>89.3</v>
      </c>
      <c r="H8" s="198">
        <v>24.29</v>
      </c>
      <c r="I8" s="198">
        <v>327</v>
      </c>
      <c r="J8" s="195">
        <f t="shared" si="0"/>
        <v>3.3635240839851792</v>
      </c>
      <c r="K8" s="195">
        <f t="shared" si="1"/>
        <v>13.462330177027583</v>
      </c>
      <c r="L8" s="195">
        <f t="shared" si="2"/>
        <v>9.8883685045386915E-2</v>
      </c>
      <c r="M8" s="25"/>
      <c r="N8" s="195">
        <f t="shared" si="3"/>
        <v>0.91489361702127669</v>
      </c>
      <c r="O8" s="25"/>
      <c r="P8" s="24"/>
      <c r="Q8" s="24"/>
      <c r="R8" s="178"/>
      <c r="S8" s="80"/>
      <c r="T8" s="81"/>
      <c r="U8" s="81"/>
      <c r="V8" s="80"/>
      <c r="W8" s="81"/>
      <c r="X8" s="81"/>
      <c r="Y8" s="563"/>
      <c r="Z8" s="198" t="s">
        <v>55</v>
      </c>
      <c r="AC8" s="4"/>
    </row>
    <row r="9" spans="1:29" ht="13.25" customHeight="1">
      <c r="A9" s="345" t="s">
        <v>551</v>
      </c>
      <c r="B9" s="533"/>
      <c r="C9" s="198">
        <v>1.24</v>
      </c>
      <c r="D9" s="198">
        <v>0.03</v>
      </c>
      <c r="E9" s="533"/>
      <c r="F9" s="198">
        <v>68</v>
      </c>
      <c r="G9" s="198">
        <v>81.8</v>
      </c>
      <c r="H9" s="198">
        <v>20.93</v>
      </c>
      <c r="I9" s="198">
        <v>280</v>
      </c>
      <c r="J9" s="195">
        <f t="shared" si="0"/>
        <v>3.248924988055423</v>
      </c>
      <c r="K9" s="195">
        <f t="shared" si="1"/>
        <v>13.377926421404682</v>
      </c>
      <c r="L9" s="195">
        <f t="shared" si="2"/>
        <v>8.9073182600767353E-2</v>
      </c>
      <c r="M9" s="25"/>
      <c r="N9" s="195">
        <f t="shared" si="3"/>
        <v>0.83129584352078245</v>
      </c>
      <c r="O9" s="25"/>
      <c r="P9" s="24"/>
      <c r="Q9" s="24"/>
      <c r="R9" s="178"/>
      <c r="S9" s="80"/>
      <c r="T9" s="81"/>
      <c r="U9" s="81"/>
      <c r="V9" s="80"/>
      <c r="W9" s="81"/>
      <c r="X9" s="81"/>
      <c r="Y9" s="563"/>
      <c r="Z9" s="198" t="s">
        <v>55</v>
      </c>
      <c r="AC9" s="4"/>
    </row>
    <row r="10" spans="1:29" ht="13.25" customHeight="1">
      <c r="A10" s="345" t="s">
        <v>552</v>
      </c>
      <c r="B10" s="533"/>
      <c r="C10" s="198">
        <v>1.35</v>
      </c>
      <c r="D10" s="198">
        <v>0.04</v>
      </c>
      <c r="E10" s="533"/>
      <c r="F10" s="198">
        <v>82.2</v>
      </c>
      <c r="G10" s="198">
        <v>93.2</v>
      </c>
      <c r="H10" s="198">
        <v>25.45</v>
      </c>
      <c r="I10" s="198">
        <v>334</v>
      </c>
      <c r="J10" s="195">
        <f t="shared" si="0"/>
        <v>3.2298624754420433</v>
      </c>
      <c r="K10" s="195">
        <f t="shared" si="1"/>
        <v>13.1237721021611</v>
      </c>
      <c r="L10" s="195">
        <f t="shared" si="2"/>
        <v>0.10251136500080227</v>
      </c>
      <c r="M10" s="25"/>
      <c r="N10" s="195">
        <f t="shared" si="3"/>
        <v>0.88197424892703868</v>
      </c>
      <c r="O10" s="25"/>
      <c r="P10" s="24"/>
      <c r="Q10" s="24"/>
      <c r="R10" s="178"/>
      <c r="S10" s="80"/>
      <c r="T10" s="81"/>
      <c r="U10" s="81"/>
      <c r="V10" s="80"/>
      <c r="W10" s="81"/>
      <c r="X10" s="81"/>
      <c r="Y10" s="563"/>
      <c r="Z10" s="198" t="s">
        <v>55</v>
      </c>
      <c r="AC10" s="4"/>
    </row>
    <row r="11" spans="1:29" ht="12.5" customHeight="1">
      <c r="A11" s="345" t="s">
        <v>553</v>
      </c>
      <c r="B11" s="533"/>
      <c r="C11" s="198">
        <v>1.58</v>
      </c>
      <c r="D11" s="198">
        <v>0.03</v>
      </c>
      <c r="E11" s="533"/>
      <c r="F11" s="198">
        <v>72.900000000000006</v>
      </c>
      <c r="G11" s="198">
        <v>69.5</v>
      </c>
      <c r="H11" s="198">
        <v>21.16</v>
      </c>
      <c r="I11" s="198">
        <v>223</v>
      </c>
      <c r="J11" s="195">
        <f t="shared" si="0"/>
        <v>3.4451795841209831</v>
      </c>
      <c r="K11" s="195">
        <f t="shared" si="1"/>
        <v>10.53875236294896</v>
      </c>
      <c r="L11" s="195">
        <f t="shared" si="2"/>
        <v>0.31345660155960253</v>
      </c>
      <c r="M11" s="25"/>
      <c r="N11" s="195">
        <f t="shared" si="3"/>
        <v>1.0489208633093525</v>
      </c>
      <c r="O11" s="25"/>
      <c r="P11" s="24"/>
      <c r="Q11" s="24"/>
      <c r="R11" s="178"/>
      <c r="S11" s="80"/>
      <c r="T11" s="81"/>
      <c r="U11" s="81"/>
      <c r="V11" s="80"/>
      <c r="W11" s="81"/>
      <c r="X11" s="81"/>
      <c r="Y11" s="563"/>
      <c r="Z11" s="198" t="s">
        <v>55</v>
      </c>
      <c r="AC11" s="4"/>
    </row>
    <row r="12" spans="1:29" s="73" customFormat="1" ht="12.5" customHeight="1">
      <c r="A12" s="344" t="s">
        <v>554</v>
      </c>
      <c r="B12" s="532"/>
      <c r="C12" s="197">
        <v>2.2999999999999998</v>
      </c>
      <c r="D12" s="197">
        <v>0.02</v>
      </c>
      <c r="E12" s="532"/>
      <c r="F12" s="197">
        <v>90</v>
      </c>
      <c r="G12" s="197">
        <v>79.2</v>
      </c>
      <c r="H12" s="197">
        <v>19.88</v>
      </c>
      <c r="I12" s="197">
        <v>367</v>
      </c>
      <c r="J12" s="192">
        <f t="shared" si="0"/>
        <v>4.5271629778672038</v>
      </c>
      <c r="K12" s="192">
        <f t="shared" si="1"/>
        <v>18.460764587525151</v>
      </c>
      <c r="L12" s="192">
        <f t="shared" si="2"/>
        <v>-3.5373264268295124E-2</v>
      </c>
      <c r="M12" s="98"/>
      <c r="N12" s="192">
        <f t="shared" si="3"/>
        <v>1.1363636363636362</v>
      </c>
      <c r="O12" s="98"/>
      <c r="P12" s="103">
        <v>0.70487999999999995</v>
      </c>
      <c r="Q12" s="307"/>
      <c r="R12" s="308"/>
      <c r="S12" s="197">
        <v>0.51248499999999997</v>
      </c>
      <c r="T12" s="312">
        <v>-2.98</v>
      </c>
      <c r="U12" s="310"/>
      <c r="V12" s="309"/>
      <c r="W12" s="310"/>
      <c r="X12" s="310"/>
      <c r="Y12" s="553"/>
      <c r="Z12" s="197" t="s">
        <v>55</v>
      </c>
      <c r="AC12" s="311"/>
    </row>
    <row r="13" spans="1:29" s="57" customFormat="1" ht="12.5" customHeight="1">
      <c r="A13" s="340" t="s">
        <v>558</v>
      </c>
      <c r="B13" s="530" t="s">
        <v>563</v>
      </c>
      <c r="C13" s="196">
        <v>0.61</v>
      </c>
      <c r="D13" s="196">
        <v>0.01</v>
      </c>
      <c r="E13" s="531" t="s">
        <v>87</v>
      </c>
      <c r="F13" s="196">
        <v>30.21</v>
      </c>
      <c r="G13" s="196">
        <v>20.55</v>
      </c>
      <c r="H13" s="196">
        <v>19.46</v>
      </c>
      <c r="I13" s="196">
        <v>177</v>
      </c>
      <c r="J13" s="191">
        <f t="shared" ref="J13:J17" si="4">F13/H13</f>
        <v>1.552415210688592</v>
      </c>
      <c r="K13" s="191">
        <f t="shared" ref="K13:K17" si="5">I13/H13</f>
        <v>9.0955806783144908</v>
      </c>
      <c r="L13" s="191">
        <f t="shared" ref="L13:L17" si="6">1.74+LOG(J13,10)-1.92*LOG(K13,10)</f>
        <v>9.0053462916358296E-2</v>
      </c>
      <c r="M13" s="110"/>
      <c r="N13" s="191">
        <f t="shared" si="3"/>
        <v>1.4700729927007299</v>
      </c>
      <c r="O13" s="110"/>
      <c r="P13" s="109">
        <v>0.70514699999999997</v>
      </c>
      <c r="Q13" s="315"/>
      <c r="R13" s="316"/>
      <c r="S13" s="196">
        <v>0.51280499999999996</v>
      </c>
      <c r="T13" s="317">
        <v>3.26</v>
      </c>
      <c r="U13" s="318"/>
      <c r="V13" s="319"/>
      <c r="W13" s="318"/>
      <c r="X13" s="318"/>
      <c r="Y13" s="551" t="s">
        <v>564</v>
      </c>
      <c r="Z13" s="530" t="s">
        <v>152</v>
      </c>
      <c r="AA13" s="530" t="s">
        <v>690</v>
      </c>
      <c r="AB13" s="530" t="s">
        <v>689</v>
      </c>
      <c r="AC13" s="320"/>
    </row>
    <row r="14" spans="1:29" s="57" customFormat="1" ht="12.5" customHeight="1">
      <c r="A14" s="340" t="s">
        <v>559</v>
      </c>
      <c r="B14" s="531"/>
      <c r="C14" s="196">
        <v>0.88</v>
      </c>
      <c r="D14" s="196">
        <v>0.02</v>
      </c>
      <c r="E14" s="531"/>
      <c r="F14" s="196">
        <v>31.37</v>
      </c>
      <c r="G14" s="196">
        <v>19.920000000000002</v>
      </c>
      <c r="H14" s="196">
        <v>21.89</v>
      </c>
      <c r="I14" s="196">
        <v>149</v>
      </c>
      <c r="J14" s="191">
        <f t="shared" si="4"/>
        <v>1.433074463225217</v>
      </c>
      <c r="K14" s="191">
        <f t="shared" si="5"/>
        <v>6.8067610781178622</v>
      </c>
      <c r="L14" s="191">
        <f t="shared" si="6"/>
        <v>0.29702298398867621</v>
      </c>
      <c r="M14" s="110"/>
      <c r="N14" s="191">
        <f t="shared" si="3"/>
        <v>1.5747991967871484</v>
      </c>
      <c r="O14" s="110"/>
      <c r="P14" s="109"/>
      <c r="Q14" s="315"/>
      <c r="R14" s="316"/>
      <c r="S14" s="196"/>
      <c r="T14" s="317"/>
      <c r="U14" s="318"/>
      <c r="V14" s="319"/>
      <c r="W14" s="318"/>
      <c r="X14" s="318"/>
      <c r="Y14" s="552"/>
      <c r="Z14" s="531"/>
      <c r="AA14" s="533"/>
      <c r="AB14" s="533"/>
      <c r="AC14" s="320"/>
    </row>
    <row r="15" spans="1:29" s="57" customFormat="1" ht="12.5" customHeight="1">
      <c r="A15" s="340" t="s">
        <v>562</v>
      </c>
      <c r="B15" s="531"/>
      <c r="C15" s="196">
        <v>1.34</v>
      </c>
      <c r="D15" s="196">
        <v>0.04</v>
      </c>
      <c r="E15" s="531"/>
      <c r="F15" s="196">
        <v>22.95</v>
      </c>
      <c r="G15" s="196">
        <v>16.13</v>
      </c>
      <c r="H15" s="196">
        <v>20.25</v>
      </c>
      <c r="I15" s="196">
        <v>145</v>
      </c>
      <c r="J15" s="191">
        <f t="shared" si="4"/>
        <v>1.1333333333333333</v>
      </c>
      <c r="K15" s="191">
        <f t="shared" si="5"/>
        <v>7.1604938271604937</v>
      </c>
      <c r="L15" s="191">
        <f t="shared" si="6"/>
        <v>0.15286715092876091</v>
      </c>
      <c r="M15" s="110"/>
      <c r="N15" s="191">
        <f t="shared" si="3"/>
        <v>1.4228146311221328</v>
      </c>
      <c r="O15" s="110"/>
      <c r="P15" s="109">
        <v>0.70447899999999997</v>
      </c>
      <c r="Q15" s="315"/>
      <c r="R15" s="316"/>
      <c r="S15" s="196">
        <v>0.512849</v>
      </c>
      <c r="T15" s="317">
        <v>4.12</v>
      </c>
      <c r="U15" s="318"/>
      <c r="V15" s="319"/>
      <c r="W15" s="318"/>
      <c r="X15" s="318"/>
      <c r="Y15" s="552"/>
      <c r="Z15" s="531"/>
      <c r="AA15" s="533"/>
      <c r="AB15" s="533"/>
      <c r="AC15" s="320"/>
    </row>
    <row r="16" spans="1:29" s="57" customFormat="1" ht="12.5" customHeight="1">
      <c r="A16" s="340" t="s">
        <v>561</v>
      </c>
      <c r="B16" s="531"/>
      <c r="C16" s="196">
        <v>1.56</v>
      </c>
      <c r="D16" s="196">
        <v>0.04</v>
      </c>
      <c r="E16" s="531"/>
      <c r="F16" s="196">
        <v>22.91</v>
      </c>
      <c r="G16" s="196">
        <v>15.15</v>
      </c>
      <c r="H16" s="196">
        <v>16.5</v>
      </c>
      <c r="I16" s="196">
        <v>140</v>
      </c>
      <c r="J16" s="191">
        <f t="shared" si="4"/>
        <v>1.3884848484848484</v>
      </c>
      <c r="K16" s="191">
        <f t="shared" si="5"/>
        <v>8.4848484848484844</v>
      </c>
      <c r="L16" s="191">
        <f t="shared" si="6"/>
        <v>9.9544489363974309E-2</v>
      </c>
      <c r="M16" s="110"/>
      <c r="N16" s="191">
        <f t="shared" si="3"/>
        <v>1.5122112211221121</v>
      </c>
      <c r="O16" s="110"/>
      <c r="P16" s="109">
        <v>0.70459300000000002</v>
      </c>
      <c r="Q16" s="315"/>
      <c r="R16" s="316"/>
      <c r="S16" s="196">
        <v>0.512992</v>
      </c>
      <c r="T16" s="317">
        <v>4.76</v>
      </c>
      <c r="U16" s="318"/>
      <c r="V16" s="319"/>
      <c r="W16" s="318"/>
      <c r="X16" s="318"/>
      <c r="Y16" s="552"/>
      <c r="Z16" s="531"/>
      <c r="AA16" s="533"/>
      <c r="AB16" s="533"/>
      <c r="AC16" s="320"/>
    </row>
    <row r="17" spans="1:29" s="73" customFormat="1" ht="12.5" customHeight="1">
      <c r="A17" s="341" t="s">
        <v>560</v>
      </c>
      <c r="B17" s="532"/>
      <c r="C17" s="197">
        <v>1.67</v>
      </c>
      <c r="D17" s="197">
        <v>0.04</v>
      </c>
      <c r="E17" s="532"/>
      <c r="F17" s="197">
        <v>20.38</v>
      </c>
      <c r="G17" s="197">
        <v>16.14</v>
      </c>
      <c r="H17" s="197">
        <v>19.02</v>
      </c>
      <c r="I17" s="197">
        <v>151</v>
      </c>
      <c r="J17" s="192">
        <f t="shared" si="4"/>
        <v>1.0715036803364879</v>
      </c>
      <c r="K17" s="192">
        <f t="shared" si="5"/>
        <v>7.9390115667718195</v>
      </c>
      <c r="L17" s="192">
        <f t="shared" si="6"/>
        <v>4.2442112460806092E-2</v>
      </c>
      <c r="M17" s="98"/>
      <c r="N17" s="192">
        <f t="shared" si="3"/>
        <v>1.2627013630731101</v>
      </c>
      <c r="O17" s="98"/>
      <c r="P17" s="103">
        <v>0.70458699999999996</v>
      </c>
      <c r="Q17" s="307"/>
      <c r="R17" s="308"/>
      <c r="S17" s="197">
        <v>0.51285700000000001</v>
      </c>
      <c r="T17" s="312">
        <v>4.2699999999999996</v>
      </c>
      <c r="U17" s="310"/>
      <c r="V17" s="309"/>
      <c r="W17" s="310"/>
      <c r="X17" s="310"/>
      <c r="Y17" s="553"/>
      <c r="Z17" s="532"/>
      <c r="AA17" s="532"/>
      <c r="AB17" s="532"/>
      <c r="AC17" s="311"/>
    </row>
    <row r="18" spans="1:29" s="240" customFormat="1" ht="13">
      <c r="A18" s="340" t="s">
        <v>490</v>
      </c>
      <c r="B18" s="531" t="s">
        <v>494</v>
      </c>
      <c r="C18" s="533">
        <v>1.41</v>
      </c>
      <c r="D18" s="533"/>
      <c r="E18" s="533" t="s">
        <v>87</v>
      </c>
      <c r="F18" s="151">
        <v>52.8</v>
      </c>
      <c r="G18" s="151">
        <v>34.4</v>
      </c>
      <c r="H18" s="151">
        <v>24.5</v>
      </c>
      <c r="I18" s="151">
        <v>221</v>
      </c>
      <c r="J18" s="161">
        <f t="shared" ref="J18:J35" si="7">F18/H18</f>
        <v>2.1551020408163266</v>
      </c>
      <c r="K18" s="161">
        <f t="shared" ref="K18:K35" si="8">I18/H18</f>
        <v>9.0204081632653068</v>
      </c>
      <c r="L18" s="161">
        <f t="shared" ref="L18:L35" si="9">1.74+LOG(J18,10)-1.92*LOG(K18,10)</f>
        <v>0.23943355467376981</v>
      </c>
      <c r="M18" s="568">
        <f>AVERAGE(L18:L21)</f>
        <v>0.29895356478988577</v>
      </c>
      <c r="N18" s="161">
        <f t="shared" ref="N18:N36" si="10">F18/G18</f>
        <v>1.5348837209302326</v>
      </c>
      <c r="O18" s="568">
        <f>AVERAGE(N18:N21)</f>
        <v>1.4941599461235009</v>
      </c>
      <c r="P18" s="237"/>
      <c r="Q18" s="237"/>
      <c r="R18" s="102"/>
      <c r="S18" s="238"/>
      <c r="T18" s="239"/>
      <c r="U18" s="239"/>
      <c r="V18" s="238"/>
      <c r="W18" s="239"/>
      <c r="X18" s="239"/>
      <c r="Y18" s="563" t="s">
        <v>480</v>
      </c>
      <c r="Z18" s="151" t="s">
        <v>152</v>
      </c>
      <c r="AA18" s="453"/>
      <c r="AB18" s="453"/>
      <c r="AC18" s="151"/>
    </row>
    <row r="19" spans="1:29" s="240" customFormat="1" ht="13">
      <c r="A19" s="340" t="s">
        <v>491</v>
      </c>
      <c r="B19" s="531"/>
      <c r="C19" s="533"/>
      <c r="D19" s="533"/>
      <c r="E19" s="533"/>
      <c r="F19" s="151">
        <v>51.8</v>
      </c>
      <c r="G19" s="151">
        <v>37.9</v>
      </c>
      <c r="H19" s="151">
        <v>25.2</v>
      </c>
      <c r="I19" s="151">
        <v>218</v>
      </c>
      <c r="J19" s="161">
        <f t="shared" si="7"/>
        <v>2.0555555555555554</v>
      </c>
      <c r="K19" s="161">
        <f t="shared" si="8"/>
        <v>8.6507936507936503</v>
      </c>
      <c r="L19" s="161">
        <f t="shared" si="9"/>
        <v>0.25378178954341246</v>
      </c>
      <c r="M19" s="568"/>
      <c r="N19" s="161">
        <f t="shared" si="10"/>
        <v>1.366754617414248</v>
      </c>
      <c r="O19" s="568"/>
      <c r="P19" s="237"/>
      <c r="Q19" s="237"/>
      <c r="R19" s="102"/>
      <c r="S19" s="238"/>
      <c r="T19" s="239"/>
      <c r="U19" s="239"/>
      <c r="V19" s="238"/>
      <c r="W19" s="239"/>
      <c r="X19" s="239"/>
      <c r="Y19" s="563"/>
      <c r="Z19" s="151" t="s">
        <v>152</v>
      </c>
      <c r="AA19" s="423"/>
      <c r="AB19" s="423"/>
      <c r="AC19" s="151"/>
    </row>
    <row r="20" spans="1:29" s="240" customFormat="1" ht="13">
      <c r="A20" s="340" t="s">
        <v>492</v>
      </c>
      <c r="B20" s="531"/>
      <c r="C20" s="533"/>
      <c r="D20" s="533"/>
      <c r="E20" s="533"/>
      <c r="F20" s="151">
        <v>94.8</v>
      </c>
      <c r="G20" s="151">
        <v>62.7</v>
      </c>
      <c r="H20" s="151">
        <v>23.1</v>
      </c>
      <c r="I20" s="151">
        <v>256</v>
      </c>
      <c r="J20" s="161">
        <f t="shared" si="7"/>
        <v>4.1038961038961039</v>
      </c>
      <c r="K20" s="161">
        <f t="shared" si="8"/>
        <v>11.082251082251082</v>
      </c>
      <c r="L20" s="161">
        <f t="shared" si="9"/>
        <v>0.34751062544008793</v>
      </c>
      <c r="M20" s="568"/>
      <c r="N20" s="161">
        <f t="shared" si="10"/>
        <v>1.5119617224880382</v>
      </c>
      <c r="O20" s="568"/>
      <c r="P20" s="237"/>
      <c r="Q20" s="237"/>
      <c r="R20" s="102"/>
      <c r="S20" s="238"/>
      <c r="T20" s="239"/>
      <c r="U20" s="239"/>
      <c r="V20" s="238"/>
      <c r="W20" s="239"/>
      <c r="X20" s="239"/>
      <c r="Y20" s="563"/>
      <c r="Z20" s="151" t="s">
        <v>55</v>
      </c>
      <c r="AA20" s="423"/>
      <c r="AB20" s="423"/>
      <c r="AC20" s="151"/>
    </row>
    <row r="21" spans="1:29" s="243" customFormat="1" ht="13">
      <c r="A21" s="341" t="s">
        <v>493</v>
      </c>
      <c r="B21" s="532"/>
      <c r="C21" s="532"/>
      <c r="D21" s="532"/>
      <c r="E21" s="532"/>
      <c r="F21" s="152">
        <v>90.5</v>
      </c>
      <c r="G21" s="152">
        <v>57.9</v>
      </c>
      <c r="H21" s="152">
        <v>22.4</v>
      </c>
      <c r="I21" s="152">
        <v>244</v>
      </c>
      <c r="J21" s="156">
        <f t="shared" si="7"/>
        <v>4.0401785714285721</v>
      </c>
      <c r="K21" s="156">
        <f t="shared" si="8"/>
        <v>10.892857142857144</v>
      </c>
      <c r="L21" s="156">
        <f t="shared" si="9"/>
        <v>0.35508828950227289</v>
      </c>
      <c r="M21" s="529"/>
      <c r="N21" s="156">
        <f t="shared" si="10"/>
        <v>1.5630397236614852</v>
      </c>
      <c r="O21" s="529"/>
      <c r="P21" s="241"/>
      <c r="Q21" s="241"/>
      <c r="R21" s="103"/>
      <c r="S21" s="242"/>
      <c r="T21" s="168"/>
      <c r="U21" s="168"/>
      <c r="V21" s="242"/>
      <c r="W21" s="168"/>
      <c r="X21" s="194"/>
      <c r="Y21" s="553"/>
      <c r="Z21" s="152" t="s">
        <v>55</v>
      </c>
      <c r="AA21" s="424"/>
      <c r="AB21" s="424"/>
      <c r="AC21" s="152"/>
    </row>
    <row r="22" spans="1:29" s="57" customFormat="1" ht="17.5" customHeight="1">
      <c r="A22" s="450" t="s">
        <v>771</v>
      </c>
      <c r="B22" s="530" t="s">
        <v>773</v>
      </c>
      <c r="C22" s="446">
        <v>1.78</v>
      </c>
      <c r="D22" s="446">
        <v>0.05</v>
      </c>
      <c r="E22" s="530" t="s">
        <v>87</v>
      </c>
      <c r="F22" s="446">
        <v>52.52</v>
      </c>
      <c r="G22" s="446">
        <v>38.630000000000003</v>
      </c>
      <c r="H22" s="446">
        <v>24.2</v>
      </c>
      <c r="I22" s="446">
        <v>218.7</v>
      </c>
      <c r="J22" s="442">
        <f t="shared" si="7"/>
        <v>2.1702479338842977</v>
      </c>
      <c r="K22" s="442">
        <f t="shared" si="8"/>
        <v>9.0371900826446279</v>
      </c>
      <c r="L22" s="442">
        <f t="shared" si="9"/>
        <v>0.24092519068717544</v>
      </c>
      <c r="M22" s="110"/>
      <c r="N22" s="442">
        <f t="shared" si="10"/>
        <v>1.3595651048407973</v>
      </c>
      <c r="O22" s="110"/>
      <c r="P22" s="109">
        <v>0.703901</v>
      </c>
      <c r="Q22" s="109">
        <v>0.70389800000000002</v>
      </c>
      <c r="R22" s="316"/>
      <c r="S22" s="446">
        <v>0.51288100000000003</v>
      </c>
      <c r="T22" s="317">
        <v>4.76</v>
      </c>
      <c r="U22" s="318"/>
      <c r="V22" s="319"/>
      <c r="W22" s="318"/>
      <c r="X22" s="318"/>
      <c r="Y22" s="551" t="s">
        <v>774</v>
      </c>
      <c r="Z22" s="444" t="s">
        <v>310</v>
      </c>
      <c r="AA22" s="444"/>
      <c r="AB22" s="452"/>
      <c r="AC22" s="320"/>
    </row>
    <row r="23" spans="1:29" s="57" customFormat="1" ht="17" customHeight="1">
      <c r="A23" s="450" t="s">
        <v>772</v>
      </c>
      <c r="B23" s="531"/>
      <c r="C23" s="446">
        <v>1.94</v>
      </c>
      <c r="D23" s="446">
        <v>7.0000000000000007E-2</v>
      </c>
      <c r="E23" s="531"/>
      <c r="F23" s="446">
        <v>63.58</v>
      </c>
      <c r="G23" s="446">
        <v>45.51</v>
      </c>
      <c r="H23" s="446">
        <v>26.5</v>
      </c>
      <c r="I23" s="446">
        <v>255.8</v>
      </c>
      <c r="J23" s="442">
        <f t="shared" si="7"/>
        <v>2.399245283018868</v>
      </c>
      <c r="K23" s="442">
        <f t="shared" si="8"/>
        <v>9.6528301886792462</v>
      </c>
      <c r="L23" s="442">
        <f t="shared" si="9"/>
        <v>0.2295376905267581</v>
      </c>
      <c r="M23" s="110"/>
      <c r="N23" s="442">
        <f t="shared" si="10"/>
        <v>1.3970555921775434</v>
      </c>
      <c r="O23" s="110"/>
      <c r="P23" s="109">
        <v>0.70379599999999998</v>
      </c>
      <c r="Q23" s="109">
        <v>0.703793</v>
      </c>
      <c r="R23" s="316"/>
      <c r="S23" s="446">
        <v>0.51291200000000003</v>
      </c>
      <c r="T23" s="317">
        <v>5.35</v>
      </c>
      <c r="U23" s="318"/>
      <c r="V23" s="319"/>
      <c r="W23" s="318"/>
      <c r="X23" s="318"/>
      <c r="Y23" s="552"/>
      <c r="Z23" s="444" t="s">
        <v>55</v>
      </c>
      <c r="AA23" s="444"/>
      <c r="AB23" s="452"/>
      <c r="AC23" s="320"/>
    </row>
    <row r="24" spans="1:29" s="73" customFormat="1" ht="17.5" customHeight="1">
      <c r="A24" s="451" t="s">
        <v>770</v>
      </c>
      <c r="B24" s="532"/>
      <c r="C24" s="447">
        <v>2.84</v>
      </c>
      <c r="D24" s="447">
        <v>0.06</v>
      </c>
      <c r="E24" s="532"/>
      <c r="F24" s="447">
        <v>28.03</v>
      </c>
      <c r="G24" s="447">
        <v>20.440000000000001</v>
      </c>
      <c r="H24" s="447">
        <v>20.010000000000002</v>
      </c>
      <c r="I24" s="447">
        <v>153.9</v>
      </c>
      <c r="J24" s="443">
        <f t="shared" si="7"/>
        <v>1.4007996001998999</v>
      </c>
      <c r="K24" s="443">
        <f t="shared" si="8"/>
        <v>7.6911544227886051</v>
      </c>
      <c r="L24" s="443">
        <f t="shared" si="9"/>
        <v>0.18527226922916173</v>
      </c>
      <c r="M24" s="98"/>
      <c r="N24" s="443">
        <f t="shared" si="10"/>
        <v>1.37133072407045</v>
      </c>
      <c r="O24" s="98"/>
      <c r="P24" s="103"/>
      <c r="Q24" s="307"/>
      <c r="R24" s="308"/>
      <c r="S24" s="447"/>
      <c r="T24" s="312"/>
      <c r="U24" s="310"/>
      <c r="V24" s="309"/>
      <c r="W24" s="310"/>
      <c r="X24" s="310"/>
      <c r="Y24" s="552"/>
      <c r="Z24" s="445" t="s">
        <v>311</v>
      </c>
      <c r="AA24" s="445"/>
      <c r="AB24" s="449"/>
      <c r="AC24" s="311"/>
    </row>
    <row r="25" spans="1:29" s="57" customFormat="1" ht="17.5" customHeight="1">
      <c r="A25" s="450" t="s">
        <v>775</v>
      </c>
      <c r="B25" s="530" t="s">
        <v>777</v>
      </c>
      <c r="C25" s="446">
        <v>3.47</v>
      </c>
      <c r="D25" s="446">
        <v>0.1</v>
      </c>
      <c r="E25" s="530" t="s">
        <v>87</v>
      </c>
      <c r="F25" s="446">
        <v>56.93</v>
      </c>
      <c r="G25" s="446">
        <v>42.12</v>
      </c>
      <c r="H25" s="446">
        <v>23.9</v>
      </c>
      <c r="I25" s="446">
        <v>217.2</v>
      </c>
      <c r="J25" s="442">
        <f t="shared" si="7"/>
        <v>2.3820083682008368</v>
      </c>
      <c r="K25" s="442">
        <f t="shared" si="8"/>
        <v>9.0878661087866117</v>
      </c>
      <c r="L25" s="442">
        <f t="shared" si="9"/>
        <v>0.27669639652356071</v>
      </c>
      <c r="M25" s="110"/>
      <c r="N25" s="442">
        <f t="shared" si="10"/>
        <v>1.3516144349477683</v>
      </c>
      <c r="O25" s="110"/>
      <c r="P25" s="109">
        <v>0.70437499999999997</v>
      </c>
      <c r="Q25" s="109">
        <v>0.70437099999999997</v>
      </c>
      <c r="R25" s="316"/>
      <c r="S25" s="446">
        <v>0.51289499999999999</v>
      </c>
      <c r="T25" s="317">
        <v>5.04</v>
      </c>
      <c r="U25" s="318"/>
      <c r="V25" s="319"/>
      <c r="W25" s="318"/>
      <c r="X25" s="318"/>
      <c r="Y25" s="552"/>
      <c r="Z25" s="444" t="s">
        <v>310</v>
      </c>
      <c r="AA25" s="444"/>
      <c r="AB25" s="452"/>
      <c r="AC25" s="320"/>
    </row>
    <row r="26" spans="1:29" s="73" customFormat="1" ht="17.5" customHeight="1">
      <c r="A26" s="451" t="s">
        <v>776</v>
      </c>
      <c r="B26" s="532"/>
      <c r="C26" s="447">
        <v>7.14</v>
      </c>
      <c r="D26" s="447">
        <v>0.18</v>
      </c>
      <c r="E26" s="532"/>
      <c r="F26" s="447">
        <v>39.49</v>
      </c>
      <c r="G26" s="447">
        <v>32.15</v>
      </c>
      <c r="H26" s="447">
        <v>25</v>
      </c>
      <c r="I26" s="447">
        <v>210.5</v>
      </c>
      <c r="J26" s="443">
        <f t="shared" si="7"/>
        <v>1.5796000000000001</v>
      </c>
      <c r="K26" s="443">
        <f t="shared" si="8"/>
        <v>8.42</v>
      </c>
      <c r="L26" s="443">
        <f t="shared" si="9"/>
        <v>0.16194790938517989</v>
      </c>
      <c r="M26" s="98"/>
      <c r="N26" s="443">
        <f t="shared" si="10"/>
        <v>1.2283048211508554</v>
      </c>
      <c r="O26" s="98"/>
      <c r="P26" s="103">
        <v>0.70418000000000003</v>
      </c>
      <c r="Q26" s="103">
        <v>0.70417099999999999</v>
      </c>
      <c r="R26" s="308"/>
      <c r="S26" s="447">
        <v>0.51290000000000002</v>
      </c>
      <c r="T26" s="312">
        <v>5.14</v>
      </c>
      <c r="U26" s="310"/>
      <c r="V26" s="309"/>
      <c r="W26" s="310"/>
      <c r="X26" s="310"/>
      <c r="Y26" s="553"/>
      <c r="Z26" s="445" t="s">
        <v>310</v>
      </c>
      <c r="AA26" s="445"/>
      <c r="AB26" s="449"/>
      <c r="AC26" s="311"/>
    </row>
    <row r="27" spans="1:29" s="57" customFormat="1" ht="17.5" customHeight="1">
      <c r="A27" s="450" t="s">
        <v>788</v>
      </c>
      <c r="B27" s="551" t="s">
        <v>789</v>
      </c>
      <c r="C27" s="446">
        <v>0.19</v>
      </c>
      <c r="D27" s="446">
        <v>0.01</v>
      </c>
      <c r="E27" s="530" t="s">
        <v>87</v>
      </c>
      <c r="F27" s="446">
        <v>71</v>
      </c>
      <c r="G27" s="446">
        <v>65.7</v>
      </c>
      <c r="H27" s="446">
        <v>25.2</v>
      </c>
      <c r="I27" s="446">
        <v>242</v>
      </c>
      <c r="J27" s="442">
        <f t="shared" si="7"/>
        <v>2.8174603174603177</v>
      </c>
      <c r="K27" s="442">
        <f t="shared" si="8"/>
        <v>9.6031746031746028</v>
      </c>
      <c r="L27" s="442">
        <f t="shared" si="9"/>
        <v>0.30362134355566783</v>
      </c>
      <c r="M27" s="110"/>
      <c r="N27" s="442">
        <f t="shared" si="10"/>
        <v>1.0806697108066972</v>
      </c>
      <c r="O27" s="110"/>
      <c r="P27" s="109">
        <v>0.703654</v>
      </c>
      <c r="Q27" s="321">
        <v>0.703654</v>
      </c>
      <c r="R27" s="316"/>
      <c r="S27" s="446">
        <v>0.51288699999999998</v>
      </c>
      <c r="T27" s="317">
        <v>4.8600000000000003</v>
      </c>
      <c r="U27" s="318"/>
      <c r="V27" s="319"/>
      <c r="W27" s="318"/>
      <c r="X27" s="318"/>
      <c r="Y27" s="551" t="s">
        <v>790</v>
      </c>
      <c r="Z27" s="444" t="s">
        <v>55</v>
      </c>
      <c r="AA27" s="444"/>
      <c r="AB27" s="452"/>
      <c r="AC27" s="320"/>
    </row>
    <row r="28" spans="1:29" s="57" customFormat="1" ht="17.5" customHeight="1">
      <c r="A28" s="450" t="s">
        <v>787</v>
      </c>
      <c r="B28" s="552"/>
      <c r="C28" s="446">
        <v>1</v>
      </c>
      <c r="D28" s="446">
        <v>0.02</v>
      </c>
      <c r="E28" s="531"/>
      <c r="F28" s="446">
        <v>58</v>
      </c>
      <c r="G28" s="446">
        <v>52.8</v>
      </c>
      <c r="H28" s="446">
        <v>24.3</v>
      </c>
      <c r="I28" s="446">
        <v>223</v>
      </c>
      <c r="J28" s="442">
        <f t="shared" si="7"/>
        <v>2.3868312757201644</v>
      </c>
      <c r="K28" s="442">
        <f t="shared" si="8"/>
        <v>9.1769547325102874</v>
      </c>
      <c r="L28" s="442">
        <f t="shared" si="9"/>
        <v>0.26944042822091596</v>
      </c>
      <c r="M28" s="110"/>
      <c r="N28" s="442">
        <f t="shared" si="10"/>
        <v>1.0984848484848486</v>
      </c>
      <c r="O28" s="110"/>
      <c r="P28" s="109">
        <v>0.70398899999999998</v>
      </c>
      <c r="Q28" s="321">
        <v>0.70398700000000003</v>
      </c>
      <c r="R28" s="316"/>
      <c r="S28" s="446">
        <v>0.51286900000000002</v>
      </c>
      <c r="T28" s="317">
        <v>4.51</v>
      </c>
      <c r="U28" s="318"/>
      <c r="V28" s="319"/>
      <c r="W28" s="318"/>
      <c r="X28" s="318"/>
      <c r="Y28" s="552"/>
      <c r="Z28" s="444" t="s">
        <v>55</v>
      </c>
      <c r="AA28" s="444"/>
      <c r="AB28" s="452"/>
      <c r="AC28" s="320"/>
    </row>
    <row r="29" spans="1:29" s="73" customFormat="1" ht="17" customHeight="1">
      <c r="A29" s="451" t="s">
        <v>786</v>
      </c>
      <c r="B29" s="553"/>
      <c r="C29" s="447">
        <v>1.41</v>
      </c>
      <c r="D29" s="447">
        <v>0.06</v>
      </c>
      <c r="E29" s="532"/>
      <c r="F29" s="447">
        <v>28</v>
      </c>
      <c r="G29" s="447">
        <v>20.6</v>
      </c>
      <c r="H29" s="447">
        <v>21.2</v>
      </c>
      <c r="I29" s="447">
        <v>159</v>
      </c>
      <c r="J29" s="443">
        <f t="shared" si="7"/>
        <v>1.3207547169811322</v>
      </c>
      <c r="K29" s="443">
        <f t="shared" si="8"/>
        <v>7.5</v>
      </c>
      <c r="L29" s="443">
        <f t="shared" si="9"/>
        <v>0.18070454470140396</v>
      </c>
      <c r="M29" s="98"/>
      <c r="N29" s="443">
        <f t="shared" si="10"/>
        <v>1.3592233009708736</v>
      </c>
      <c r="O29" s="98"/>
      <c r="P29" s="103">
        <v>0.70427099999999998</v>
      </c>
      <c r="Q29" s="322">
        <v>0.70426800000000001</v>
      </c>
      <c r="R29" s="308"/>
      <c r="S29" s="447">
        <v>0.51285400000000003</v>
      </c>
      <c r="T29" s="312">
        <v>4.22</v>
      </c>
      <c r="U29" s="310"/>
      <c r="V29" s="309"/>
      <c r="W29" s="310"/>
      <c r="X29" s="310"/>
      <c r="Y29" s="552"/>
      <c r="Z29" s="445" t="s">
        <v>592</v>
      </c>
      <c r="AA29" s="445"/>
      <c r="AB29" s="449"/>
      <c r="AC29" s="311"/>
    </row>
    <row r="30" spans="1:29" s="57" customFormat="1" ht="17.5" customHeight="1">
      <c r="A30" s="450" t="s">
        <v>778</v>
      </c>
      <c r="B30" s="530" t="s">
        <v>777</v>
      </c>
      <c r="C30" s="446">
        <v>2.5499999999999998</v>
      </c>
      <c r="D30" s="446">
        <v>7.0000000000000007E-2</v>
      </c>
      <c r="E30" s="530" t="s">
        <v>87</v>
      </c>
      <c r="F30" s="446">
        <v>76</v>
      </c>
      <c r="G30" s="446">
        <v>52.2</v>
      </c>
      <c r="H30" s="446">
        <v>28.3</v>
      </c>
      <c r="I30" s="446">
        <v>247</v>
      </c>
      <c r="J30" s="442">
        <f t="shared" si="7"/>
        <v>2.6855123674911661</v>
      </c>
      <c r="K30" s="442">
        <f t="shared" si="8"/>
        <v>8.7279151943462896</v>
      </c>
      <c r="L30" s="442">
        <f t="shared" si="9"/>
        <v>0.36247896270458035</v>
      </c>
      <c r="M30" s="110"/>
      <c r="N30" s="442">
        <f t="shared" si="10"/>
        <v>1.4559386973180075</v>
      </c>
      <c r="O30" s="110"/>
      <c r="P30" s="109">
        <v>0.70426100000000003</v>
      </c>
      <c r="Q30" s="321">
        <v>0.70425669999999996</v>
      </c>
      <c r="R30" s="316"/>
      <c r="S30" s="109">
        <v>0.512845</v>
      </c>
      <c r="T30" s="317">
        <v>4.05</v>
      </c>
      <c r="U30" s="318"/>
      <c r="V30" s="319"/>
      <c r="W30" s="318"/>
      <c r="X30" s="318"/>
      <c r="Y30" s="552"/>
      <c r="Z30" s="444" t="s">
        <v>55</v>
      </c>
      <c r="AA30" s="444"/>
      <c r="AB30" s="452"/>
      <c r="AC30" s="320"/>
    </row>
    <row r="31" spans="1:29" s="57" customFormat="1" ht="17.5" customHeight="1">
      <c r="A31" s="450" t="s">
        <v>779</v>
      </c>
      <c r="B31" s="531"/>
      <c r="C31" s="446">
        <v>3.37</v>
      </c>
      <c r="D31" s="446">
        <v>7.0000000000000007E-2</v>
      </c>
      <c r="E31" s="531"/>
      <c r="F31" s="446">
        <v>65</v>
      </c>
      <c r="G31" s="446">
        <v>49.8</v>
      </c>
      <c r="H31" s="446">
        <v>27.7</v>
      </c>
      <c r="I31" s="446">
        <v>224</v>
      </c>
      <c r="J31" s="442">
        <f t="shared" si="7"/>
        <v>2.3465703971119134</v>
      </c>
      <c r="K31" s="442">
        <f t="shared" si="8"/>
        <v>8.0866425992779778</v>
      </c>
      <c r="L31" s="442">
        <f t="shared" si="9"/>
        <v>0.36751854898055569</v>
      </c>
      <c r="M31" s="110"/>
      <c r="N31" s="442">
        <f t="shared" si="10"/>
        <v>1.3052208835341366</v>
      </c>
      <c r="O31" s="110"/>
      <c r="P31" s="109"/>
      <c r="Q31" s="454"/>
      <c r="R31" s="316"/>
      <c r="S31" s="446"/>
      <c r="T31" s="317"/>
      <c r="U31" s="318"/>
      <c r="V31" s="319"/>
      <c r="W31" s="318"/>
      <c r="X31" s="318"/>
      <c r="Y31" s="552"/>
      <c r="Z31" s="444" t="s">
        <v>55</v>
      </c>
      <c r="AA31" s="444"/>
      <c r="AB31" s="452"/>
      <c r="AC31" s="320"/>
    </row>
    <row r="32" spans="1:29" s="57" customFormat="1" ht="17.5" customHeight="1">
      <c r="A32" s="450" t="s">
        <v>780</v>
      </c>
      <c r="B32" s="531"/>
      <c r="C32" s="446">
        <v>4.47</v>
      </c>
      <c r="D32" s="446">
        <v>0.15</v>
      </c>
      <c r="E32" s="531"/>
      <c r="F32" s="446">
        <v>26</v>
      </c>
      <c r="G32" s="446">
        <v>23.2</v>
      </c>
      <c r="H32" s="446">
        <v>27.6</v>
      </c>
      <c r="I32" s="446">
        <v>186</v>
      </c>
      <c r="J32" s="442">
        <f t="shared" si="7"/>
        <v>0.94202898550724634</v>
      </c>
      <c r="K32" s="442">
        <f t="shared" si="8"/>
        <v>6.7391304347826084</v>
      </c>
      <c r="L32" s="442">
        <f t="shared" si="9"/>
        <v>0.12314485057241908</v>
      </c>
      <c r="M32" s="110"/>
      <c r="N32" s="442">
        <f t="shared" si="10"/>
        <v>1.1206896551724139</v>
      </c>
      <c r="O32" s="110"/>
      <c r="P32" s="109"/>
      <c r="Q32" s="454"/>
      <c r="R32" s="316"/>
      <c r="S32" s="446"/>
      <c r="T32" s="317"/>
      <c r="U32" s="318"/>
      <c r="V32" s="319"/>
      <c r="W32" s="318"/>
      <c r="X32" s="318"/>
      <c r="Y32" s="552"/>
      <c r="Z32" s="444" t="s">
        <v>592</v>
      </c>
      <c r="AA32" s="444"/>
      <c r="AB32" s="452"/>
      <c r="AC32" s="320"/>
    </row>
    <row r="33" spans="1:29" s="57" customFormat="1" ht="17.5" customHeight="1">
      <c r="A33" s="450" t="s">
        <v>781</v>
      </c>
      <c r="B33" s="531"/>
      <c r="C33" s="446">
        <v>4.54</v>
      </c>
      <c r="D33" s="446">
        <v>0.14000000000000001</v>
      </c>
      <c r="E33" s="531"/>
      <c r="F33" s="446">
        <v>55</v>
      </c>
      <c r="G33" s="446">
        <v>53.6</v>
      </c>
      <c r="H33" s="446">
        <v>24.9</v>
      </c>
      <c r="I33" s="446">
        <v>208</v>
      </c>
      <c r="J33" s="442">
        <f t="shared" si="7"/>
        <v>2.2088353413654618</v>
      </c>
      <c r="K33" s="442">
        <f t="shared" si="8"/>
        <v>8.3534136546184747</v>
      </c>
      <c r="L33" s="442">
        <f t="shared" si="9"/>
        <v>0.3141844856938194</v>
      </c>
      <c r="M33" s="110"/>
      <c r="N33" s="442">
        <f t="shared" si="10"/>
        <v>1.0261194029850746</v>
      </c>
      <c r="O33" s="110"/>
      <c r="P33" s="109"/>
      <c r="Q33" s="454"/>
      <c r="R33" s="316"/>
      <c r="S33" s="446"/>
      <c r="T33" s="317"/>
      <c r="U33" s="318"/>
      <c r="V33" s="319"/>
      <c r="W33" s="318"/>
      <c r="X33" s="318"/>
      <c r="Y33" s="552"/>
      <c r="Z33" s="444" t="s">
        <v>310</v>
      </c>
      <c r="AA33" s="444"/>
      <c r="AB33" s="452"/>
      <c r="AC33" s="320"/>
    </row>
    <row r="34" spans="1:29" s="57" customFormat="1" ht="17.5" customHeight="1">
      <c r="A34" s="450" t="s">
        <v>782</v>
      </c>
      <c r="B34" s="531"/>
      <c r="C34" s="446">
        <v>5.2</v>
      </c>
      <c r="D34" s="446">
        <v>0.13</v>
      </c>
      <c r="E34" s="531"/>
      <c r="F34" s="446">
        <v>49</v>
      </c>
      <c r="G34" s="446">
        <v>40</v>
      </c>
      <c r="H34" s="446">
        <v>26.8</v>
      </c>
      <c r="I34" s="446">
        <v>247</v>
      </c>
      <c r="J34" s="442">
        <f t="shared" si="7"/>
        <v>1.8283582089552239</v>
      </c>
      <c r="K34" s="442">
        <f t="shared" si="8"/>
        <v>9.2164179104477615</v>
      </c>
      <c r="L34" s="442">
        <f t="shared" si="9"/>
        <v>0.15010194027644119</v>
      </c>
      <c r="M34" s="110"/>
      <c r="N34" s="442">
        <f t="shared" si="10"/>
        <v>1.2250000000000001</v>
      </c>
      <c r="O34" s="110"/>
      <c r="P34" s="109">
        <v>0.704179</v>
      </c>
      <c r="Q34" s="321">
        <v>0.70416900000000004</v>
      </c>
      <c r="R34" s="316"/>
      <c r="S34" s="446">
        <v>0.512876</v>
      </c>
      <c r="T34" s="317">
        <v>4.66</v>
      </c>
      <c r="U34" s="318"/>
      <c r="V34" s="319"/>
      <c r="W34" s="318"/>
      <c r="X34" s="318"/>
      <c r="Y34" s="552"/>
      <c r="Z34" s="444" t="s">
        <v>310</v>
      </c>
      <c r="AA34" s="444"/>
      <c r="AB34" s="452"/>
      <c r="AC34" s="320"/>
    </row>
    <row r="35" spans="1:29" s="57" customFormat="1" ht="17.5" customHeight="1">
      <c r="A35" s="450" t="s">
        <v>783</v>
      </c>
      <c r="B35" s="531"/>
      <c r="C35" s="446">
        <v>6.13</v>
      </c>
      <c r="D35" s="446">
        <v>0.21</v>
      </c>
      <c r="E35" s="531"/>
      <c r="F35" s="446">
        <v>30</v>
      </c>
      <c r="G35" s="446">
        <v>23.2</v>
      </c>
      <c r="H35" s="446">
        <v>23.9</v>
      </c>
      <c r="I35" s="446">
        <v>172</v>
      </c>
      <c r="J35" s="442">
        <f t="shared" si="7"/>
        <v>1.2552301255230127</v>
      </c>
      <c r="K35" s="442">
        <f t="shared" si="8"/>
        <v>7.1966527196652725</v>
      </c>
      <c r="L35" s="442">
        <f t="shared" si="9"/>
        <v>0.1930327055294554</v>
      </c>
      <c r="M35" s="110"/>
      <c r="N35" s="442">
        <f t="shared" si="10"/>
        <v>1.2931034482758621</v>
      </c>
      <c r="O35" s="110"/>
      <c r="P35" s="109">
        <v>0.70406199999999997</v>
      </c>
      <c r="Q35" s="321">
        <v>0.70405099999999998</v>
      </c>
      <c r="R35" s="316"/>
      <c r="S35" s="446">
        <v>0.51289099999999999</v>
      </c>
      <c r="T35" s="317">
        <v>4.95</v>
      </c>
      <c r="U35" s="318"/>
      <c r="V35" s="319"/>
      <c r="W35" s="318"/>
      <c r="X35" s="318"/>
      <c r="Y35" s="552"/>
      <c r="Z35" s="444" t="s">
        <v>785</v>
      </c>
      <c r="AA35" s="444"/>
      <c r="AB35" s="452"/>
      <c r="AC35" s="320"/>
    </row>
    <row r="36" spans="1:29" s="73" customFormat="1" ht="17.5" customHeight="1">
      <c r="A36" s="451" t="s">
        <v>784</v>
      </c>
      <c r="B36" s="532"/>
      <c r="C36" s="447">
        <v>6.29</v>
      </c>
      <c r="D36" s="447">
        <v>0.14000000000000001</v>
      </c>
      <c r="E36" s="532"/>
      <c r="F36" s="447">
        <v>48</v>
      </c>
      <c r="G36" s="447">
        <v>43.6</v>
      </c>
      <c r="H36" s="447">
        <v>31.9</v>
      </c>
      <c r="I36" s="447">
        <v>259</v>
      </c>
      <c r="J36" s="443">
        <f t="shared" ref="J36" si="11">F36/H36</f>
        <v>1.5047021943573669</v>
      </c>
      <c r="K36" s="443">
        <f t="shared" ref="K36" si="12">I36/H36</f>
        <v>8.1191222570532915</v>
      </c>
      <c r="L36" s="443">
        <f t="shared" ref="L36" si="13">1.74+LOG(J36,10)-1.92*LOG(K36,10)</f>
        <v>0.17119311875219068</v>
      </c>
      <c r="M36" s="98"/>
      <c r="N36" s="443">
        <f t="shared" si="10"/>
        <v>1.1009174311926606</v>
      </c>
      <c r="O36" s="98"/>
      <c r="P36" s="103">
        <v>0.70401999999999998</v>
      </c>
      <c r="Q36" s="322">
        <v>0.70401100000000005</v>
      </c>
      <c r="R36" s="308"/>
      <c r="S36" s="447">
        <v>0.51288900000000004</v>
      </c>
      <c r="T36" s="312">
        <v>4.92</v>
      </c>
      <c r="U36" s="310"/>
      <c r="V36" s="309"/>
      <c r="W36" s="310"/>
      <c r="X36" s="310"/>
      <c r="Y36" s="553"/>
      <c r="Z36" s="445" t="s">
        <v>310</v>
      </c>
      <c r="AA36" s="445"/>
      <c r="AB36" s="449"/>
      <c r="AC36" s="311"/>
    </row>
    <row r="37" spans="1:29" s="240" customFormat="1" ht="20" customHeight="1">
      <c r="A37" s="340" t="s">
        <v>486</v>
      </c>
      <c r="B37" s="530" t="s">
        <v>489</v>
      </c>
      <c r="C37" s="530">
        <v>8.6</v>
      </c>
      <c r="D37" s="530"/>
      <c r="E37" s="530" t="s">
        <v>87</v>
      </c>
      <c r="F37" s="151">
        <v>50.2</v>
      </c>
      <c r="G37" s="151">
        <v>27.8</v>
      </c>
      <c r="H37" s="151">
        <v>20.5</v>
      </c>
      <c r="I37" s="151">
        <v>186</v>
      </c>
      <c r="J37" s="161">
        <f t="shared" ref="J37:J39" si="14">F37/H37</f>
        <v>2.448780487804878</v>
      </c>
      <c r="K37" s="161">
        <f t="shared" ref="K37:K39" si="15">I37/H37</f>
        <v>9.0731707317073162</v>
      </c>
      <c r="L37" s="161">
        <f t="shared" ref="L37:L39" si="16">1.74+LOG(J37,10)-1.92*LOG(K37,10)</f>
        <v>0.29005241641791413</v>
      </c>
      <c r="M37" s="528">
        <f>AVERAGE(L37:L39)</f>
        <v>0.29168097862472558</v>
      </c>
      <c r="N37" s="161">
        <f t="shared" ref="N37:N39" si="17">F37/G37</f>
        <v>1.8057553956834533</v>
      </c>
      <c r="O37" s="527">
        <f>AVERAGE(N37:N39)</f>
        <v>1.7963304551632735</v>
      </c>
      <c r="P37" s="237"/>
      <c r="Q37" s="237"/>
      <c r="R37" s="102"/>
      <c r="S37" s="238"/>
      <c r="T37" s="239"/>
      <c r="U37" s="239"/>
      <c r="V37" s="238"/>
      <c r="W37" s="239"/>
      <c r="X37" s="239"/>
      <c r="Y37" s="551" t="s">
        <v>480</v>
      </c>
      <c r="Z37" s="151" t="s">
        <v>49</v>
      </c>
      <c r="AC37" s="151"/>
    </row>
    <row r="38" spans="1:29" s="240" customFormat="1" ht="20.5" customHeight="1">
      <c r="A38" s="340" t="s">
        <v>487</v>
      </c>
      <c r="B38" s="533"/>
      <c r="C38" s="533"/>
      <c r="D38" s="533"/>
      <c r="E38" s="533"/>
      <c r="F38" s="151">
        <v>50</v>
      </c>
      <c r="G38" s="151">
        <v>27.7</v>
      </c>
      <c r="H38" s="151">
        <v>20.399999999999999</v>
      </c>
      <c r="I38" s="151">
        <v>185</v>
      </c>
      <c r="J38" s="161">
        <f t="shared" si="14"/>
        <v>2.4509803921568629</v>
      </c>
      <c r="K38" s="161">
        <f t="shared" si="15"/>
        <v>9.0686274509803919</v>
      </c>
      <c r="L38" s="161">
        <f t="shared" si="16"/>
        <v>0.2908600398340595</v>
      </c>
      <c r="M38" s="568"/>
      <c r="N38" s="161">
        <f t="shared" si="17"/>
        <v>1.8050541516245489</v>
      </c>
      <c r="O38" s="568"/>
      <c r="P38" s="237"/>
      <c r="Q38" s="237"/>
      <c r="R38" s="102"/>
      <c r="S38" s="238"/>
      <c r="T38" s="239"/>
      <c r="U38" s="239"/>
      <c r="V38" s="238"/>
      <c r="W38" s="239"/>
      <c r="X38" s="239"/>
      <c r="Y38" s="552"/>
      <c r="Z38" s="151" t="s">
        <v>49</v>
      </c>
      <c r="AC38" s="151"/>
    </row>
    <row r="39" spans="1:29" s="243" customFormat="1" ht="21" customHeight="1">
      <c r="A39" s="341" t="s">
        <v>488</v>
      </c>
      <c r="B39" s="532"/>
      <c r="C39" s="532"/>
      <c r="D39" s="532"/>
      <c r="E39" s="532"/>
      <c r="F39" s="152">
        <v>48.9</v>
      </c>
      <c r="G39" s="152">
        <v>27.5</v>
      </c>
      <c r="H39" s="152">
        <v>19.899999999999999</v>
      </c>
      <c r="I39" s="152">
        <v>180</v>
      </c>
      <c r="J39" s="156">
        <f t="shared" si="14"/>
        <v>2.4572864321608043</v>
      </c>
      <c r="K39" s="156">
        <f t="shared" si="15"/>
        <v>9.0452261306532673</v>
      </c>
      <c r="L39" s="156">
        <f t="shared" si="16"/>
        <v>0.29413047962220307</v>
      </c>
      <c r="M39" s="529"/>
      <c r="N39" s="156">
        <f t="shared" si="17"/>
        <v>1.7781818181818181</v>
      </c>
      <c r="O39" s="529"/>
      <c r="P39" s="241"/>
      <c r="Q39" s="241"/>
      <c r="R39" s="103"/>
      <c r="S39" s="242"/>
      <c r="T39" s="168"/>
      <c r="U39" s="168"/>
      <c r="V39" s="242"/>
      <c r="W39" s="168"/>
      <c r="X39" s="194"/>
      <c r="Y39" s="552"/>
      <c r="Z39" s="152" t="s">
        <v>49</v>
      </c>
      <c r="AC39" s="152"/>
    </row>
    <row r="40" spans="1:29" s="240" customFormat="1" ht="24" customHeight="1">
      <c r="A40" s="340" t="s">
        <v>477</v>
      </c>
      <c r="B40" s="530" t="s">
        <v>679</v>
      </c>
      <c r="C40" s="530">
        <v>10.4</v>
      </c>
      <c r="D40" s="530"/>
      <c r="E40" s="530" t="s">
        <v>452</v>
      </c>
      <c r="F40" s="151">
        <v>34.9</v>
      </c>
      <c r="G40" s="151">
        <v>29.2</v>
      </c>
      <c r="H40" s="151">
        <v>20.2</v>
      </c>
      <c r="I40" s="151">
        <v>198</v>
      </c>
      <c r="J40" s="161">
        <f t="shared" ref="J40:J44" si="18">F40/H40</f>
        <v>1.7277227722772277</v>
      </c>
      <c r="K40" s="161">
        <f t="shared" ref="K40:K44" si="19">I40/H40</f>
        <v>9.8019801980198018</v>
      </c>
      <c r="L40" s="161">
        <f t="shared" ref="L40:L44" si="20">1.74+LOG(J40,10)-1.92*LOG(K40,10)</f>
        <v>7.4151521547934252E-2</v>
      </c>
      <c r="M40" s="527">
        <f>AVERAGE(L40:L42)</f>
        <v>0.15905596847975692</v>
      </c>
      <c r="N40" s="161">
        <f>F40/G40</f>
        <v>1.1952054794520548</v>
      </c>
      <c r="O40" s="527">
        <f>AVERAGE(N40:N42)</f>
        <v>1.2600894758530417</v>
      </c>
      <c r="P40" s="237"/>
      <c r="Q40" s="237"/>
      <c r="R40" s="102"/>
      <c r="S40" s="238"/>
      <c r="T40" s="239"/>
      <c r="U40" s="239"/>
      <c r="V40" s="238"/>
      <c r="W40" s="239"/>
      <c r="X40" s="239"/>
      <c r="Y40" s="552"/>
      <c r="Z40" s="151" t="s">
        <v>49</v>
      </c>
      <c r="AA40" s="596" t="s">
        <v>692</v>
      </c>
      <c r="AB40" s="596" t="s">
        <v>691</v>
      </c>
      <c r="AC40" s="151"/>
    </row>
    <row r="41" spans="1:29" s="240" customFormat="1" ht="22.25" customHeight="1">
      <c r="A41" s="340" t="s">
        <v>478</v>
      </c>
      <c r="B41" s="531"/>
      <c r="C41" s="533"/>
      <c r="D41" s="533"/>
      <c r="E41" s="533"/>
      <c r="F41" s="151">
        <v>33.1</v>
      </c>
      <c r="G41" s="151">
        <v>30.7</v>
      </c>
      <c r="H41" s="151">
        <v>20.9</v>
      </c>
      <c r="I41" s="151">
        <v>184</v>
      </c>
      <c r="J41" s="161">
        <f t="shared" si="18"/>
        <v>1.5837320574162681</v>
      </c>
      <c r="K41" s="161">
        <f t="shared" si="19"/>
        <v>8.803827751196172</v>
      </c>
      <c r="L41" s="161">
        <f t="shared" si="20"/>
        <v>0.1259123568195788</v>
      </c>
      <c r="M41" s="568"/>
      <c r="N41" s="161">
        <f t="shared" ref="N41:N100" si="21">F41/G41</f>
        <v>1.0781758957654723</v>
      </c>
      <c r="O41" s="568"/>
      <c r="P41" s="237"/>
      <c r="Q41" s="237"/>
      <c r="R41" s="102"/>
      <c r="S41" s="238"/>
      <c r="T41" s="239"/>
      <c r="U41" s="239"/>
      <c r="V41" s="238"/>
      <c r="W41" s="239"/>
      <c r="X41" s="239"/>
      <c r="Y41" s="552"/>
      <c r="Z41" s="151" t="s">
        <v>49</v>
      </c>
      <c r="AA41" s="600"/>
      <c r="AB41" s="600"/>
      <c r="AC41" s="151"/>
    </row>
    <row r="42" spans="1:29" s="243" customFormat="1" ht="23" customHeight="1">
      <c r="A42" s="341" t="s">
        <v>479</v>
      </c>
      <c r="B42" s="532"/>
      <c r="C42" s="532"/>
      <c r="D42" s="532"/>
      <c r="E42" s="532"/>
      <c r="F42" s="152">
        <v>54.7</v>
      </c>
      <c r="G42" s="152">
        <v>36.299999999999997</v>
      </c>
      <c r="H42" s="152">
        <v>22.6</v>
      </c>
      <c r="I42" s="152">
        <v>207</v>
      </c>
      <c r="J42" s="156">
        <f t="shared" si="18"/>
        <v>2.4203539823008851</v>
      </c>
      <c r="K42" s="156">
        <f t="shared" si="19"/>
        <v>9.159292035398229</v>
      </c>
      <c r="L42" s="156">
        <f t="shared" si="20"/>
        <v>0.27710402707175774</v>
      </c>
      <c r="M42" s="529"/>
      <c r="N42" s="156">
        <f t="shared" si="21"/>
        <v>1.506887052341598</v>
      </c>
      <c r="O42" s="529"/>
      <c r="P42" s="241"/>
      <c r="Q42" s="241"/>
      <c r="R42" s="103"/>
      <c r="S42" s="242"/>
      <c r="T42" s="168"/>
      <c r="U42" s="168"/>
      <c r="V42" s="242"/>
      <c r="W42" s="168"/>
      <c r="X42" s="194"/>
      <c r="Y42" s="553"/>
      <c r="Z42" s="152" t="s">
        <v>55</v>
      </c>
      <c r="AA42" s="597"/>
      <c r="AB42" s="597"/>
      <c r="AC42" s="152"/>
    </row>
    <row r="43" spans="1:29" s="300" customFormat="1" ht="45" customHeight="1">
      <c r="A43" s="133" t="s">
        <v>541</v>
      </c>
      <c r="B43" s="209" t="s">
        <v>542</v>
      </c>
      <c r="C43" s="209">
        <v>19</v>
      </c>
      <c r="D43" s="209">
        <v>0.6</v>
      </c>
      <c r="E43" s="209" t="s">
        <v>530</v>
      </c>
      <c r="F43" s="209">
        <v>88.11</v>
      </c>
      <c r="G43" s="209">
        <v>67.599999999999994</v>
      </c>
      <c r="H43" s="209">
        <v>26.17</v>
      </c>
      <c r="I43" s="209">
        <v>354.02</v>
      </c>
      <c r="J43" s="210">
        <f t="shared" si="18"/>
        <v>3.3668322506687045</v>
      </c>
      <c r="K43" s="210">
        <f t="shared" si="19"/>
        <v>13.527703477264041</v>
      </c>
      <c r="L43" s="210">
        <f t="shared" si="20"/>
        <v>9.5271254402478078E-2</v>
      </c>
      <c r="M43" s="210"/>
      <c r="N43" s="210">
        <f t="shared" si="21"/>
        <v>1.3034023668639054</v>
      </c>
      <c r="O43" s="210"/>
      <c r="P43" s="295">
        <v>0.70334300000000005</v>
      </c>
      <c r="Q43" s="296">
        <v>0.70328400000000002</v>
      </c>
      <c r="R43" s="295"/>
      <c r="S43" s="297">
        <v>0.51293299999999997</v>
      </c>
      <c r="T43" s="298">
        <v>5.94</v>
      </c>
      <c r="U43" s="298"/>
      <c r="V43" s="299"/>
      <c r="W43" s="298"/>
      <c r="X43" s="298"/>
      <c r="Y43" s="294" t="s">
        <v>543</v>
      </c>
      <c r="Z43" s="209" t="s">
        <v>55</v>
      </c>
      <c r="AA43" s="209" t="s">
        <v>694</v>
      </c>
      <c r="AB43" s="209" t="s">
        <v>693</v>
      </c>
      <c r="AC43" s="209"/>
    </row>
    <row r="44" spans="1:29" s="247" customFormat="1" ht="15" customHeight="1">
      <c r="A44" s="346" t="s">
        <v>594</v>
      </c>
      <c r="B44" s="530" t="s">
        <v>603</v>
      </c>
      <c r="C44" s="190">
        <v>5.6</v>
      </c>
      <c r="D44" s="186">
        <v>0.7</v>
      </c>
      <c r="E44" s="530" t="s">
        <v>87</v>
      </c>
      <c r="F44" s="190">
        <v>38.799999999999997</v>
      </c>
      <c r="G44" s="190">
        <v>23.1</v>
      </c>
      <c r="H44" s="190">
        <v>18.600000000000001</v>
      </c>
      <c r="I44" s="190">
        <v>169</v>
      </c>
      <c r="J44" s="191">
        <f t="shared" si="18"/>
        <v>2.0860215053763436</v>
      </c>
      <c r="K44" s="191">
        <f t="shared" si="19"/>
        <v>9.086021505376344</v>
      </c>
      <c r="L44" s="191">
        <f t="shared" si="20"/>
        <v>0.21924116141643757</v>
      </c>
      <c r="M44" s="189"/>
      <c r="N44" s="191">
        <f t="shared" si="21"/>
        <v>1.6796536796536794</v>
      </c>
      <c r="O44" s="189"/>
      <c r="P44" s="109">
        <v>0.70421299999999998</v>
      </c>
      <c r="Q44" s="109">
        <v>0.70421299999999998</v>
      </c>
      <c r="R44" s="109"/>
      <c r="S44" s="292">
        <v>0.51265099999999997</v>
      </c>
      <c r="T44" s="325">
        <v>0.3</v>
      </c>
      <c r="U44" s="333"/>
      <c r="V44" s="246"/>
      <c r="W44" s="193"/>
      <c r="X44" s="193"/>
      <c r="Y44" s="551" t="s">
        <v>604</v>
      </c>
      <c r="Z44" s="530" t="s">
        <v>152</v>
      </c>
      <c r="AA44" s="596" t="s">
        <v>698</v>
      </c>
      <c r="AB44" s="596" t="s">
        <v>697</v>
      </c>
      <c r="AC44" s="190"/>
    </row>
    <row r="45" spans="1:29" s="247" customFormat="1" ht="15" customHeight="1">
      <c r="A45" s="346" t="s">
        <v>595</v>
      </c>
      <c r="B45" s="531"/>
      <c r="C45" s="190">
        <v>7.9</v>
      </c>
      <c r="D45" s="190">
        <v>0.6</v>
      </c>
      <c r="E45" s="531"/>
      <c r="F45" s="190">
        <v>48.5</v>
      </c>
      <c r="G45" s="190">
        <v>27.3</v>
      </c>
      <c r="H45" s="190">
        <v>22.1</v>
      </c>
      <c r="I45" s="190">
        <v>196</v>
      </c>
      <c r="J45" s="191">
        <f t="shared" ref="J45:J52" si="22">F45/H45</f>
        <v>2.1945701357466061</v>
      </c>
      <c r="K45" s="191">
        <f t="shared" ref="K45:K52" si="23">I45/H45</f>
        <v>8.8687782805429851</v>
      </c>
      <c r="L45" s="191">
        <f t="shared" ref="L45:L52" si="24">1.74+LOG(J45,10)-1.92*LOG(K45,10)</f>
        <v>0.26145097338813206</v>
      </c>
      <c r="M45" s="191"/>
      <c r="N45" s="191">
        <f t="shared" si="21"/>
        <v>1.7765567765567765</v>
      </c>
      <c r="O45" s="191"/>
      <c r="P45" s="109">
        <v>0.70382699999999998</v>
      </c>
      <c r="Q45" s="109">
        <v>0.70382699999999998</v>
      </c>
      <c r="R45" s="109"/>
      <c r="S45" s="292">
        <v>0.51284700000000005</v>
      </c>
      <c r="T45" s="193">
        <v>4.1399999999999997</v>
      </c>
      <c r="U45" s="333"/>
      <c r="V45" s="246"/>
      <c r="W45" s="193"/>
      <c r="X45" s="193"/>
      <c r="Y45" s="552"/>
      <c r="Z45" s="531"/>
      <c r="AA45" s="600"/>
      <c r="AB45" s="600"/>
      <c r="AC45" s="190"/>
    </row>
    <row r="46" spans="1:29" s="247" customFormat="1" ht="15" customHeight="1">
      <c r="A46" s="346" t="s">
        <v>596</v>
      </c>
      <c r="B46" s="531"/>
      <c r="C46" s="190">
        <v>7.3</v>
      </c>
      <c r="D46" s="190">
        <v>1</v>
      </c>
      <c r="E46" s="531"/>
      <c r="F46" s="190">
        <v>68.5</v>
      </c>
      <c r="G46" s="190">
        <v>35.200000000000003</v>
      </c>
      <c r="H46" s="190">
        <v>24.6</v>
      </c>
      <c r="I46" s="190">
        <v>267</v>
      </c>
      <c r="J46" s="191">
        <f t="shared" si="22"/>
        <v>2.7845528455284549</v>
      </c>
      <c r="K46" s="191">
        <f t="shared" si="23"/>
        <v>10.853658536585366</v>
      </c>
      <c r="L46" s="191">
        <f t="shared" si="24"/>
        <v>0.19644924820755039</v>
      </c>
      <c r="M46" s="191"/>
      <c r="N46" s="191">
        <f t="shared" si="21"/>
        <v>1.9460227272727271</v>
      </c>
      <c r="O46" s="191"/>
      <c r="P46" s="109">
        <v>0.70390600000000003</v>
      </c>
      <c r="Q46" s="109">
        <v>0.70390600000000003</v>
      </c>
      <c r="R46" s="109"/>
      <c r="S46" s="292">
        <v>0.51273100000000005</v>
      </c>
      <c r="T46" s="193">
        <v>1.86</v>
      </c>
      <c r="U46"/>
      <c r="V46" s="246"/>
      <c r="W46" s="193"/>
      <c r="X46" s="193"/>
      <c r="Y46" s="552"/>
      <c r="Z46" s="531"/>
      <c r="AA46" s="600"/>
      <c r="AB46" s="600"/>
      <c r="AC46" s="190"/>
    </row>
    <row r="47" spans="1:29" s="247" customFormat="1" ht="15" customHeight="1">
      <c r="A47" s="346" t="s">
        <v>597</v>
      </c>
      <c r="B47" s="531"/>
      <c r="C47" s="190">
        <v>25</v>
      </c>
      <c r="D47" s="190">
        <v>0.5</v>
      </c>
      <c r="E47" s="531"/>
      <c r="F47" s="190">
        <v>29.7</v>
      </c>
      <c r="G47" s="190">
        <v>25.7</v>
      </c>
      <c r="H47" s="190">
        <v>19.8</v>
      </c>
      <c r="I47" s="190">
        <v>190</v>
      </c>
      <c r="J47" s="191">
        <f t="shared" si="22"/>
        <v>1.5</v>
      </c>
      <c r="K47" s="191">
        <f t="shared" si="23"/>
        <v>9.5959595959595951</v>
      </c>
      <c r="L47" s="191">
        <f t="shared" si="24"/>
        <v>3.0481510528389544E-2</v>
      </c>
      <c r="M47" s="191"/>
      <c r="N47" s="191">
        <f t="shared" si="21"/>
        <v>1.1556420233463036</v>
      </c>
      <c r="O47" s="191"/>
      <c r="P47" s="109">
        <v>0.70423100000000005</v>
      </c>
      <c r="Q47" s="321">
        <v>0.70421100000000003</v>
      </c>
      <c r="R47" s="321"/>
      <c r="S47" s="292">
        <v>0.51259999999999994</v>
      </c>
      <c r="T47" s="193">
        <v>-0.55000000000000004</v>
      </c>
      <c r="U47" s="334"/>
      <c r="V47" s="246"/>
      <c r="W47" s="193"/>
      <c r="X47" s="193"/>
      <c r="Y47" s="552"/>
      <c r="Z47" s="531"/>
      <c r="AA47" s="600" t="s">
        <v>696</v>
      </c>
      <c r="AB47" s="600" t="s">
        <v>695</v>
      </c>
      <c r="AC47" s="190"/>
    </row>
    <row r="48" spans="1:29" s="247" customFormat="1" ht="15" customHeight="1">
      <c r="A48" s="346" t="s">
        <v>598</v>
      </c>
      <c r="B48" s="531"/>
      <c r="C48" s="190">
        <v>24.3</v>
      </c>
      <c r="D48" s="190">
        <v>0.9</v>
      </c>
      <c r="E48" s="531"/>
      <c r="F48" s="190">
        <v>33</v>
      </c>
      <c r="G48" s="190">
        <v>30</v>
      </c>
      <c r="H48" s="190">
        <v>20</v>
      </c>
      <c r="I48" s="190">
        <v>200</v>
      </c>
      <c r="J48" s="191">
        <f t="shared" si="22"/>
        <v>1.65</v>
      </c>
      <c r="K48" s="191">
        <f t="shared" si="23"/>
        <v>10</v>
      </c>
      <c r="L48" s="191">
        <f t="shared" si="24"/>
        <v>3.7483944213906328E-2</v>
      </c>
      <c r="M48" s="191"/>
      <c r="N48" s="191">
        <f t="shared" si="21"/>
        <v>1.1000000000000001</v>
      </c>
      <c r="O48" s="191"/>
      <c r="P48" s="109">
        <v>0.70522200000000002</v>
      </c>
      <c r="Q48" s="321">
        <v>0.705206</v>
      </c>
      <c r="R48" s="321"/>
      <c r="S48" s="292">
        <v>0.51242699999999997</v>
      </c>
      <c r="T48" s="193">
        <v>-3.92</v>
      </c>
      <c r="U48" s="334"/>
      <c r="V48" s="246"/>
      <c r="W48" s="193"/>
      <c r="X48" s="193"/>
      <c r="Y48" s="552"/>
      <c r="Z48" s="531"/>
      <c r="AA48" s="600"/>
      <c r="AB48" s="600"/>
      <c r="AC48" s="190"/>
    </row>
    <row r="49" spans="1:29" s="247" customFormat="1" ht="15" customHeight="1">
      <c r="A49" s="346" t="s">
        <v>599</v>
      </c>
      <c r="B49" s="531"/>
      <c r="C49" s="190">
        <v>25.7</v>
      </c>
      <c r="D49" s="190">
        <v>0.7</v>
      </c>
      <c r="E49" s="531"/>
      <c r="F49" s="190">
        <v>58.7</v>
      </c>
      <c r="G49" s="190">
        <v>39.5</v>
      </c>
      <c r="H49" s="190">
        <v>22.4</v>
      </c>
      <c r="I49" s="190">
        <v>299</v>
      </c>
      <c r="J49" s="191">
        <f t="shared" si="22"/>
        <v>2.6205357142857144</v>
      </c>
      <c r="K49" s="191">
        <f t="shared" si="23"/>
        <v>13.348214285714286</v>
      </c>
      <c r="L49" s="191">
        <f t="shared" si="24"/>
        <v>-2.422403467860601E-3</v>
      </c>
      <c r="M49" s="191"/>
      <c r="N49" s="191">
        <f t="shared" si="21"/>
        <v>1.4860759493670888</v>
      </c>
      <c r="O49" s="191"/>
      <c r="P49" s="109">
        <v>0.70459300000000002</v>
      </c>
      <c r="Q49" s="321">
        <v>0.70457000000000003</v>
      </c>
      <c r="R49" s="321"/>
      <c r="S49" s="292">
        <v>0.51270800000000005</v>
      </c>
      <c r="T49" s="193">
        <v>1.61</v>
      </c>
      <c r="U49" s="334"/>
      <c r="V49" s="246"/>
      <c r="W49" s="193"/>
      <c r="X49" s="193"/>
      <c r="Y49" s="552"/>
      <c r="Z49" s="531"/>
      <c r="AA49" s="600"/>
      <c r="AB49" s="600"/>
      <c r="AC49" s="190"/>
    </row>
    <row r="50" spans="1:29" s="247" customFormat="1" ht="15" customHeight="1">
      <c r="A50" s="346" t="s">
        <v>600</v>
      </c>
      <c r="B50" s="531"/>
      <c r="C50" s="190">
        <v>26.3</v>
      </c>
      <c r="D50" s="190">
        <v>1.1000000000000001</v>
      </c>
      <c r="E50" s="531"/>
      <c r="F50" s="190">
        <v>55.4</v>
      </c>
      <c r="G50" s="190">
        <v>44.8</v>
      </c>
      <c r="H50" s="190">
        <v>21.4</v>
      </c>
      <c r="I50" s="190">
        <v>316</v>
      </c>
      <c r="J50" s="191">
        <f t="shared" si="22"/>
        <v>2.5887850467289719</v>
      </c>
      <c r="K50" s="191">
        <f t="shared" si="23"/>
        <v>14.766355140186917</v>
      </c>
      <c r="L50" s="191">
        <f t="shared" si="24"/>
        <v>-9.1908762417650003E-2</v>
      </c>
      <c r="M50" s="191"/>
      <c r="N50" s="191">
        <f t="shared" si="21"/>
        <v>1.2366071428571428</v>
      </c>
      <c r="O50" s="191"/>
      <c r="P50" s="109">
        <v>0.70387999999999995</v>
      </c>
      <c r="Q50" s="321">
        <v>0.70386300000000002</v>
      </c>
      <c r="R50" s="321"/>
      <c r="S50" s="292">
        <v>0.51273100000000005</v>
      </c>
      <c r="T50" s="193">
        <v>2.0499999999999998</v>
      </c>
      <c r="U50" s="334"/>
      <c r="V50" s="246"/>
      <c r="W50" s="193"/>
      <c r="X50" s="193"/>
      <c r="Y50" s="552"/>
      <c r="Z50" s="531"/>
      <c r="AA50" s="600"/>
      <c r="AB50" s="600"/>
      <c r="AC50" s="190"/>
    </row>
    <row r="51" spans="1:29" s="247" customFormat="1" ht="15" customHeight="1">
      <c r="A51" s="346" t="s">
        <v>601</v>
      </c>
      <c r="B51" s="531"/>
      <c r="C51" s="190">
        <v>25.8</v>
      </c>
      <c r="D51" s="190">
        <v>0.9</v>
      </c>
      <c r="E51" s="531"/>
      <c r="F51" s="190">
        <v>53.3</v>
      </c>
      <c r="G51" s="190">
        <v>40.6</v>
      </c>
      <c r="H51" s="190">
        <v>21</v>
      </c>
      <c r="I51" s="190">
        <v>265</v>
      </c>
      <c r="J51" s="191">
        <f t="shared" si="22"/>
        <v>2.538095238095238</v>
      </c>
      <c r="K51" s="191">
        <f t="shared" si="23"/>
        <v>12.619047619047619</v>
      </c>
      <c r="L51" s="191">
        <f t="shared" si="24"/>
        <v>3.0536882223107575E-2</v>
      </c>
      <c r="M51" s="191"/>
      <c r="N51" s="191">
        <f t="shared" si="21"/>
        <v>1.3128078817733988</v>
      </c>
      <c r="O51" s="191"/>
      <c r="P51" s="109">
        <v>0.70399299999999998</v>
      </c>
      <c r="Q51" s="321">
        <v>0.70397100000000001</v>
      </c>
      <c r="R51" s="321"/>
      <c r="S51" s="292">
        <v>0.51275499999999996</v>
      </c>
      <c r="T51" s="193">
        <v>2.52</v>
      </c>
      <c r="U51" s="334"/>
      <c r="V51" s="246"/>
      <c r="W51" s="193"/>
      <c r="X51" s="193"/>
      <c r="Y51" s="552"/>
      <c r="Z51" s="531"/>
      <c r="AA51" s="600"/>
      <c r="AB51" s="600"/>
      <c r="AC51" s="190"/>
    </row>
    <row r="52" spans="1:29" s="243" customFormat="1" ht="17" customHeight="1">
      <c r="A52" s="323" t="s">
        <v>602</v>
      </c>
      <c r="B52" s="532"/>
      <c r="C52" s="188">
        <v>24.4</v>
      </c>
      <c r="D52" s="188">
        <v>1.3</v>
      </c>
      <c r="E52" s="532"/>
      <c r="F52" s="188">
        <v>52.1</v>
      </c>
      <c r="G52" s="188">
        <v>42</v>
      </c>
      <c r="H52" s="188">
        <v>20.2</v>
      </c>
      <c r="I52" s="188">
        <v>270</v>
      </c>
      <c r="J52" s="192">
        <f t="shared" si="22"/>
        <v>2.5792079207920793</v>
      </c>
      <c r="K52" s="192">
        <f t="shared" si="23"/>
        <v>13.366336633663368</v>
      </c>
      <c r="L52" s="192">
        <f t="shared" si="24"/>
        <v>-1.0457443994837057E-2</v>
      </c>
      <c r="M52" s="192"/>
      <c r="N52" s="192">
        <f t="shared" si="21"/>
        <v>1.2404761904761905</v>
      </c>
      <c r="O52" s="192"/>
      <c r="P52" s="103">
        <v>0.70409699999999997</v>
      </c>
      <c r="Q52" s="322">
        <v>0.70408000000000004</v>
      </c>
      <c r="R52" s="322"/>
      <c r="S52" s="293">
        <v>0.512795</v>
      </c>
      <c r="T52" s="194">
        <v>3.28</v>
      </c>
      <c r="U52" s="335"/>
      <c r="V52" s="279"/>
      <c r="W52" s="194"/>
      <c r="X52" s="194"/>
      <c r="Y52" s="553"/>
      <c r="Z52" s="532"/>
      <c r="AA52" s="597"/>
      <c r="AB52" s="597"/>
      <c r="AC52" s="188"/>
    </row>
    <row r="53" spans="1:29" s="247" customFormat="1" ht="13.25" customHeight="1" thickBot="1">
      <c r="A53" s="340" t="s">
        <v>565</v>
      </c>
      <c r="B53" s="530" t="s">
        <v>575</v>
      </c>
      <c r="C53" s="324">
        <v>9.4</v>
      </c>
      <c r="D53" s="190"/>
      <c r="E53" s="530" t="s">
        <v>87</v>
      </c>
      <c r="F53" s="328">
        <v>37</v>
      </c>
      <c r="G53" s="190">
        <v>27</v>
      </c>
      <c r="H53" s="198">
        <v>22</v>
      </c>
      <c r="I53" s="198">
        <v>200</v>
      </c>
      <c r="J53" s="46">
        <f t="shared" ref="J53:J63" si="25">F53/H53</f>
        <v>1.6818181818181819</v>
      </c>
      <c r="K53" s="46">
        <f t="shared" ref="K53:K63" si="26">I53/H53</f>
        <v>9.0909090909090917</v>
      </c>
      <c r="L53" s="191">
        <f t="shared" ref="L53:L63" si="27">1.74+LOG(J53,10)-1.92*LOG(K53,10)</f>
        <v>0.12525299874858087</v>
      </c>
      <c r="M53" s="191"/>
      <c r="N53" s="191">
        <f t="shared" si="21"/>
        <v>1.3703703703703705</v>
      </c>
      <c r="O53" s="191"/>
      <c r="P53" s="109">
        <v>0.70500700000000005</v>
      </c>
      <c r="Q53" s="321">
        <v>0.70499460260746749</v>
      </c>
      <c r="R53" s="109"/>
      <c r="S53" s="292">
        <v>0.51258599999999999</v>
      </c>
      <c r="T53" s="325">
        <v>-1</v>
      </c>
      <c r="U53" s="193"/>
      <c r="V53" s="190">
        <v>0.28285700000000003</v>
      </c>
      <c r="W53" s="325">
        <v>3</v>
      </c>
      <c r="X53" s="325"/>
      <c r="Y53" s="551" t="s">
        <v>576</v>
      </c>
      <c r="Z53" s="190" t="s">
        <v>310</v>
      </c>
      <c r="AA53" s="596" t="s">
        <v>700</v>
      </c>
      <c r="AB53" s="596" t="s">
        <v>699</v>
      </c>
      <c r="AC53" s="190"/>
    </row>
    <row r="54" spans="1:29" s="247" customFormat="1" ht="13.25" customHeight="1" thickBot="1">
      <c r="A54" s="340" t="s">
        <v>566</v>
      </c>
      <c r="B54" s="531"/>
      <c r="C54" s="324">
        <v>10.3</v>
      </c>
      <c r="D54" s="190"/>
      <c r="E54" s="531"/>
      <c r="F54" s="198">
        <v>54</v>
      </c>
      <c r="G54" s="190">
        <v>30</v>
      </c>
      <c r="H54" s="198">
        <v>23</v>
      </c>
      <c r="I54" s="198">
        <v>237</v>
      </c>
      <c r="J54" s="46">
        <f t="shared" si="25"/>
        <v>2.347826086956522</v>
      </c>
      <c r="K54" s="46">
        <f t="shared" si="26"/>
        <v>10.304347826086957</v>
      </c>
      <c r="L54" s="191">
        <f t="shared" si="27"/>
        <v>0.16566654461975494</v>
      </c>
      <c r="M54" s="191"/>
      <c r="N54" s="191">
        <f t="shared" si="21"/>
        <v>1.8</v>
      </c>
      <c r="O54" s="191"/>
      <c r="P54" s="109">
        <v>0.70494000000000001</v>
      </c>
      <c r="Q54" s="321">
        <v>0.70493381647429365</v>
      </c>
      <c r="R54" s="109"/>
      <c r="S54" s="292">
        <v>0.51267799999999997</v>
      </c>
      <c r="T54" s="325">
        <v>0.3</v>
      </c>
      <c r="U54" s="193"/>
      <c r="V54" s="190">
        <v>0.282856</v>
      </c>
      <c r="W54" s="325">
        <v>3</v>
      </c>
      <c r="X54" s="325"/>
      <c r="Y54" s="552"/>
      <c r="Z54" s="190" t="s">
        <v>310</v>
      </c>
      <c r="AA54" s="600"/>
      <c r="AB54" s="600"/>
      <c r="AC54" s="190"/>
    </row>
    <row r="55" spans="1:29" s="247" customFormat="1" ht="13.25" customHeight="1" thickBot="1">
      <c r="A55" s="340" t="s">
        <v>567</v>
      </c>
      <c r="B55" s="531"/>
      <c r="C55" s="324">
        <v>9.9</v>
      </c>
      <c r="D55" s="190"/>
      <c r="E55" s="531"/>
      <c r="F55" s="198">
        <v>30</v>
      </c>
      <c r="G55" s="190">
        <v>22</v>
      </c>
      <c r="H55" s="198">
        <v>25</v>
      </c>
      <c r="I55" s="327">
        <v>184</v>
      </c>
      <c r="J55" s="46">
        <f t="shared" si="25"/>
        <v>1.2</v>
      </c>
      <c r="K55" s="46">
        <f t="shared" si="26"/>
        <v>7.36</v>
      </c>
      <c r="L55" s="191">
        <f t="shared" si="27"/>
        <v>0.15477584251962728</v>
      </c>
      <c r="M55" s="191"/>
      <c r="N55" s="191">
        <f t="shared" si="21"/>
        <v>1.3636363636363635</v>
      </c>
      <c r="O55" s="191"/>
      <c r="P55" s="109">
        <v>0.70481899999999997</v>
      </c>
      <c r="Q55" s="321">
        <v>0.7048031817979562</v>
      </c>
      <c r="R55" s="109"/>
      <c r="S55" s="292">
        <v>0.51272799999999996</v>
      </c>
      <c r="T55" s="325">
        <v>1.8</v>
      </c>
      <c r="U55" s="193"/>
      <c r="V55" s="190">
        <v>0.282945</v>
      </c>
      <c r="W55" s="325">
        <v>6.1</v>
      </c>
      <c r="X55" s="325"/>
      <c r="Y55" s="552"/>
      <c r="Z55" s="190" t="s">
        <v>574</v>
      </c>
      <c r="AA55" s="600" t="s">
        <v>702</v>
      </c>
      <c r="AB55" s="600" t="s">
        <v>701</v>
      </c>
      <c r="AC55" s="190"/>
    </row>
    <row r="56" spans="1:29" s="247" customFormat="1" ht="13.25" customHeight="1">
      <c r="A56" s="340" t="s">
        <v>568</v>
      </c>
      <c r="B56" s="531"/>
      <c r="C56" s="324">
        <v>12.2</v>
      </c>
      <c r="D56" s="190"/>
      <c r="E56" s="531"/>
      <c r="F56" s="198">
        <v>21</v>
      </c>
      <c r="G56" s="190">
        <v>16</v>
      </c>
      <c r="H56" s="198">
        <v>22</v>
      </c>
      <c r="I56" s="329">
        <v>161</v>
      </c>
      <c r="J56" s="46">
        <f t="shared" si="25"/>
        <v>0.95454545454545459</v>
      </c>
      <c r="K56" s="46">
        <f t="shared" si="26"/>
        <v>7.3181818181818183</v>
      </c>
      <c r="L56" s="191">
        <f t="shared" si="27"/>
        <v>6.014247910919801E-2</v>
      </c>
      <c r="M56" s="191"/>
      <c r="N56" s="191">
        <f t="shared" si="21"/>
        <v>1.3125</v>
      </c>
      <c r="O56" s="191"/>
      <c r="P56" s="109">
        <v>0.70468799999999998</v>
      </c>
      <c r="Q56" s="321">
        <v>0.70466785567774914</v>
      </c>
      <c r="R56" s="109"/>
      <c r="S56" s="292">
        <v>0.51273299999999999</v>
      </c>
      <c r="T56" s="325">
        <v>1.9</v>
      </c>
      <c r="U56" s="193"/>
      <c r="V56" s="190">
        <v>0.28293600000000002</v>
      </c>
      <c r="W56" s="325">
        <v>5.8</v>
      </c>
      <c r="X56" s="325"/>
      <c r="Y56" s="552"/>
      <c r="Z56" s="190" t="s">
        <v>574</v>
      </c>
      <c r="AA56" s="600"/>
      <c r="AB56" s="600"/>
      <c r="AC56" s="190"/>
    </row>
    <row r="57" spans="1:29" s="247" customFormat="1" ht="13.25" customHeight="1" thickBot="1">
      <c r="A57" s="340" t="s">
        <v>569</v>
      </c>
      <c r="B57" s="531"/>
      <c r="C57" s="324">
        <v>22.1</v>
      </c>
      <c r="D57" s="190"/>
      <c r="E57" s="531"/>
      <c r="F57" s="198">
        <v>49</v>
      </c>
      <c r="G57" s="190">
        <v>29</v>
      </c>
      <c r="H57" s="198">
        <v>20</v>
      </c>
      <c r="I57" s="198">
        <v>222</v>
      </c>
      <c r="J57" s="46">
        <f t="shared" si="25"/>
        <v>2.4500000000000002</v>
      </c>
      <c r="K57" s="46">
        <f t="shared" si="26"/>
        <v>11.1</v>
      </c>
      <c r="L57" s="191">
        <f t="shared" si="27"/>
        <v>0.1221459650941501</v>
      </c>
      <c r="M57" s="191"/>
      <c r="N57" s="191">
        <f t="shared" si="21"/>
        <v>1.6896551724137931</v>
      </c>
      <c r="O57" s="191"/>
      <c r="P57" s="109">
        <v>0.70529299999999995</v>
      </c>
      <c r="Q57" s="321">
        <v>0.70527054828460989</v>
      </c>
      <c r="R57" s="109"/>
      <c r="S57" s="292">
        <v>0.51269500000000001</v>
      </c>
      <c r="T57" s="325">
        <v>1.1000000000000001</v>
      </c>
      <c r="U57" s="193"/>
      <c r="V57" s="190">
        <v>0.28293499999999999</v>
      </c>
      <c r="W57" s="325">
        <v>5.8</v>
      </c>
      <c r="X57" s="325"/>
      <c r="Y57" s="552"/>
      <c r="Z57" s="190" t="s">
        <v>310</v>
      </c>
      <c r="AA57" s="600" t="s">
        <v>704</v>
      </c>
      <c r="AB57" s="600" t="s">
        <v>703</v>
      </c>
      <c r="AC57" s="190"/>
    </row>
    <row r="58" spans="1:29" s="247" customFormat="1" ht="13.25" customHeight="1" thickBot="1">
      <c r="A58" s="340" t="s">
        <v>570</v>
      </c>
      <c r="B58" s="531"/>
      <c r="C58" s="324">
        <v>22.8</v>
      </c>
      <c r="D58" s="190"/>
      <c r="E58" s="531"/>
      <c r="F58" s="198">
        <v>24</v>
      </c>
      <c r="G58" s="190">
        <v>19</v>
      </c>
      <c r="H58" s="198">
        <v>20</v>
      </c>
      <c r="I58" s="327">
        <v>155</v>
      </c>
      <c r="J58" s="46">
        <f t="shared" si="25"/>
        <v>1.2</v>
      </c>
      <c r="K58" s="46">
        <f t="shared" si="26"/>
        <v>7.75</v>
      </c>
      <c r="L58" s="191">
        <f t="shared" si="27"/>
        <v>0.11172197723550958</v>
      </c>
      <c r="M58" s="191"/>
      <c r="N58" s="191">
        <f t="shared" si="21"/>
        <v>1.263157894736842</v>
      </c>
      <c r="O58" s="191"/>
      <c r="P58" s="109">
        <v>0.70481099999999997</v>
      </c>
      <c r="Q58" s="321">
        <v>0.70479278518333932</v>
      </c>
      <c r="R58" s="109"/>
      <c r="S58" s="292">
        <v>0.51256699999999999</v>
      </c>
      <c r="T58" s="325">
        <v>-1.4</v>
      </c>
      <c r="U58" s="193"/>
      <c r="V58" s="190">
        <v>0.28290599999999999</v>
      </c>
      <c r="W58" s="325">
        <v>4.7</v>
      </c>
      <c r="X58" s="325"/>
      <c r="Y58" s="552"/>
      <c r="Z58" s="190" t="s">
        <v>574</v>
      </c>
      <c r="AA58" s="600"/>
      <c r="AB58" s="600"/>
      <c r="AC58" s="190"/>
    </row>
    <row r="59" spans="1:29" s="247" customFormat="1" ht="13.25" customHeight="1">
      <c r="A59" s="340" t="s">
        <v>571</v>
      </c>
      <c r="B59" s="531"/>
      <c r="C59" s="324">
        <v>32.9</v>
      </c>
      <c r="D59" s="190"/>
      <c r="E59" s="531"/>
      <c r="F59" s="198">
        <v>48</v>
      </c>
      <c r="G59" s="190">
        <v>32</v>
      </c>
      <c r="H59" s="198">
        <v>20</v>
      </c>
      <c r="I59" s="198">
        <v>213</v>
      </c>
      <c r="J59" s="46">
        <f t="shared" si="25"/>
        <v>2.4</v>
      </c>
      <c r="K59" s="46">
        <f t="shared" si="26"/>
        <v>10.65</v>
      </c>
      <c r="L59" s="191">
        <f t="shared" si="27"/>
        <v>0.14769999478407403</v>
      </c>
      <c r="M59" s="191"/>
      <c r="N59" s="191">
        <f t="shared" si="21"/>
        <v>1.5</v>
      </c>
      <c r="O59" s="191"/>
      <c r="P59" s="109">
        <v>0.70509200000000005</v>
      </c>
      <c r="Q59" s="321">
        <v>0.70504472011354502</v>
      </c>
      <c r="R59" s="109"/>
      <c r="S59" s="292">
        <v>0.51255399999999995</v>
      </c>
      <c r="T59" s="325">
        <v>-1.6</v>
      </c>
      <c r="U59" s="193"/>
      <c r="V59" s="190">
        <v>0.28286899999999998</v>
      </c>
      <c r="W59" s="325">
        <v>3.4</v>
      </c>
      <c r="X59" s="325"/>
      <c r="Y59" s="552"/>
      <c r="Z59" s="190" t="s">
        <v>310</v>
      </c>
      <c r="AA59" s="600" t="s">
        <v>705</v>
      </c>
      <c r="AB59" s="600" t="s">
        <v>706</v>
      </c>
      <c r="AC59" s="190"/>
    </row>
    <row r="60" spans="1:29" s="247" customFormat="1" ht="14.5" customHeight="1">
      <c r="A60" s="340" t="s">
        <v>572</v>
      </c>
      <c r="B60" s="531"/>
      <c r="C60" s="324">
        <v>33.200000000000003</v>
      </c>
      <c r="D60" s="190"/>
      <c r="E60" s="531"/>
      <c r="F60" s="198">
        <v>14</v>
      </c>
      <c r="G60" s="190">
        <v>13</v>
      </c>
      <c r="H60" s="198">
        <v>18</v>
      </c>
      <c r="I60" s="198">
        <v>112</v>
      </c>
      <c r="J60" s="46">
        <f t="shared" si="25"/>
        <v>0.77777777777777779</v>
      </c>
      <c r="K60" s="46">
        <f t="shared" si="26"/>
        <v>6.2222222222222223</v>
      </c>
      <c r="L60" s="191">
        <f t="shared" si="27"/>
        <v>0.10648013684653113</v>
      </c>
      <c r="M60" s="191"/>
      <c r="N60" s="191">
        <f t="shared" si="21"/>
        <v>1.0769230769230769</v>
      </c>
      <c r="O60" s="191"/>
      <c r="P60" s="109">
        <v>0.70524100000000001</v>
      </c>
      <c r="Q60" s="321">
        <v>0.7051973283329066</v>
      </c>
      <c r="R60" s="109"/>
      <c r="S60" s="292">
        <v>0.51245499999999999</v>
      </c>
      <c r="T60" s="325">
        <v>-3.6</v>
      </c>
      <c r="U60" s="193"/>
      <c r="V60" s="190">
        <v>0.28284799999999999</v>
      </c>
      <c r="W60" s="325">
        <v>2.7</v>
      </c>
      <c r="X60" s="325"/>
      <c r="Y60" s="552"/>
      <c r="Z60" s="190" t="s">
        <v>574</v>
      </c>
      <c r="AA60" s="600"/>
      <c r="AB60" s="600"/>
      <c r="AC60" s="190"/>
    </row>
    <row r="61" spans="1:29" s="243" customFormat="1" ht="16.25" customHeight="1">
      <c r="A61" s="341" t="s">
        <v>573</v>
      </c>
      <c r="B61" s="532"/>
      <c r="C61" s="330">
        <v>32.700000000000003</v>
      </c>
      <c r="D61" s="188"/>
      <c r="E61" s="532"/>
      <c r="F61" s="197">
        <v>14</v>
      </c>
      <c r="G61" s="188">
        <v>13</v>
      </c>
      <c r="H61" s="197">
        <v>20</v>
      </c>
      <c r="I61" s="197">
        <v>112</v>
      </c>
      <c r="J61" s="69">
        <f t="shared" si="25"/>
        <v>0.7</v>
      </c>
      <c r="K61" s="69">
        <f t="shared" si="26"/>
        <v>5.6</v>
      </c>
      <c r="L61" s="192">
        <f t="shared" si="27"/>
        <v>0.14857702816235197</v>
      </c>
      <c r="M61" s="192"/>
      <c r="N61" s="192">
        <f t="shared" si="21"/>
        <v>1.0769230769230769</v>
      </c>
      <c r="O61" s="192"/>
      <c r="P61" s="103">
        <v>0.70516699999999999</v>
      </c>
      <c r="Q61" s="322">
        <v>0.7051169995835409</v>
      </c>
      <c r="R61" s="103"/>
      <c r="S61" s="293">
        <v>0.51258300000000001</v>
      </c>
      <c r="T61" s="326">
        <v>-1.1000000000000001</v>
      </c>
      <c r="U61" s="194"/>
      <c r="V61" s="188">
        <v>0.28284399999999998</v>
      </c>
      <c r="W61" s="326">
        <v>2.5</v>
      </c>
      <c r="X61" s="326"/>
      <c r="Y61" s="553"/>
      <c r="Z61" s="188" t="s">
        <v>574</v>
      </c>
      <c r="AA61" s="597"/>
      <c r="AB61" s="597"/>
      <c r="AC61" s="188"/>
    </row>
    <row r="62" spans="1:29" s="247" customFormat="1" ht="16.25" customHeight="1">
      <c r="A62" s="342" t="s">
        <v>577</v>
      </c>
      <c r="B62" s="530" t="s">
        <v>575</v>
      </c>
      <c r="C62" s="331">
        <v>0.11</v>
      </c>
      <c r="D62" s="190">
        <v>0.01</v>
      </c>
      <c r="E62" s="530" t="s">
        <v>87</v>
      </c>
      <c r="F62" s="196">
        <v>54</v>
      </c>
      <c r="G62" s="196">
        <v>33.200000000000003</v>
      </c>
      <c r="H62" s="196">
        <v>23.1</v>
      </c>
      <c r="I62" s="196">
        <v>240</v>
      </c>
      <c r="J62" s="46">
        <f t="shared" si="25"/>
        <v>2.3376623376623376</v>
      </c>
      <c r="K62" s="46">
        <f t="shared" si="26"/>
        <v>10.38961038961039</v>
      </c>
      <c r="L62" s="46">
        <f t="shared" si="27"/>
        <v>0.15691119723745794</v>
      </c>
      <c r="M62" s="191"/>
      <c r="N62" s="191">
        <f t="shared" si="21"/>
        <v>1.6265060240963853</v>
      </c>
      <c r="O62" s="191"/>
      <c r="P62" s="109">
        <v>0.70441399999999998</v>
      </c>
      <c r="Q62" s="20">
        <v>0.70441399999999998</v>
      </c>
      <c r="R62" s="321"/>
      <c r="S62" s="292">
        <v>0.51278000000000001</v>
      </c>
      <c r="T62" s="325">
        <v>2.77</v>
      </c>
      <c r="U62" s="193"/>
      <c r="V62" s="190"/>
      <c r="W62" s="325"/>
      <c r="X62" s="325"/>
      <c r="Y62" s="551" t="s">
        <v>593</v>
      </c>
      <c r="Z62" s="190" t="s">
        <v>55</v>
      </c>
      <c r="AC62" s="190"/>
    </row>
    <row r="63" spans="1:29" s="247" customFormat="1" ht="16.25" customHeight="1">
      <c r="A63" s="342" t="s">
        <v>578</v>
      </c>
      <c r="B63" s="531"/>
      <c r="C63" s="324">
        <v>1.3</v>
      </c>
      <c r="D63" s="190">
        <v>0.4</v>
      </c>
      <c r="E63" s="531"/>
      <c r="F63" s="196">
        <v>67</v>
      </c>
      <c r="G63" s="196">
        <v>43.4</v>
      </c>
      <c r="H63" s="196">
        <v>25.4</v>
      </c>
      <c r="I63" s="196">
        <v>261</v>
      </c>
      <c r="J63" s="46">
        <f t="shared" si="25"/>
        <v>2.6377952755905514</v>
      </c>
      <c r="K63" s="46">
        <f t="shared" si="26"/>
        <v>10.275590551181104</v>
      </c>
      <c r="L63" s="46">
        <f t="shared" si="27"/>
        <v>0.21857204790167062</v>
      </c>
      <c r="M63" s="191"/>
      <c r="N63" s="191">
        <f t="shared" si="21"/>
        <v>1.5437788018433181</v>
      </c>
      <c r="O63" s="191"/>
      <c r="P63" s="109">
        <v>0.704017</v>
      </c>
      <c r="Q63" s="321">
        <v>0.70401499999999995</v>
      </c>
      <c r="R63" s="97"/>
      <c r="S63" s="292">
        <v>0.51283999999999996</v>
      </c>
      <c r="T63" s="325">
        <v>3.9</v>
      </c>
      <c r="U63" s="193"/>
      <c r="V63" s="190"/>
      <c r="W63" s="325"/>
      <c r="X63" s="325"/>
      <c r="Y63" s="552"/>
      <c r="Z63" s="190" t="s">
        <v>55</v>
      </c>
      <c r="AC63" s="190"/>
    </row>
    <row r="64" spans="1:29" s="247" customFormat="1" ht="16.25" customHeight="1">
      <c r="A64" s="342" t="s">
        <v>579</v>
      </c>
      <c r="B64" s="531"/>
      <c r="C64" s="324">
        <v>5.0999999999999996</v>
      </c>
      <c r="D64" s="190">
        <v>0.1</v>
      </c>
      <c r="E64" s="531"/>
      <c r="F64" s="196">
        <v>62</v>
      </c>
      <c r="G64" s="196">
        <v>42.7</v>
      </c>
      <c r="H64" s="196">
        <v>27.5</v>
      </c>
      <c r="I64" s="196">
        <v>331</v>
      </c>
      <c r="J64" s="46">
        <f t="shared" ref="J64:J96" si="28">F64/H64</f>
        <v>2.2545454545454544</v>
      </c>
      <c r="K64" s="46">
        <f t="shared" ref="K64:K92" si="29">I64/H64</f>
        <v>12.036363636363637</v>
      </c>
      <c r="L64" s="46">
        <f t="shared" ref="L64:L92" si="30">1.74+LOG(J64,10)-1.92*LOG(K64,10)</f>
        <v>1.8508019772715656E-2</v>
      </c>
      <c r="M64" s="191"/>
      <c r="N64" s="191">
        <f t="shared" si="21"/>
        <v>1.451990632318501</v>
      </c>
      <c r="O64" s="191"/>
      <c r="P64" s="109">
        <v>0.70382400000000001</v>
      </c>
      <c r="Q64" s="321">
        <v>0.70381700000000003</v>
      </c>
      <c r="R64" s="97"/>
      <c r="S64" s="292">
        <v>0.51289099999999999</v>
      </c>
      <c r="T64" s="193">
        <v>4.9803143910764902</v>
      </c>
      <c r="U64" s="193"/>
      <c r="V64" s="190"/>
      <c r="W64" s="325"/>
      <c r="X64" s="325"/>
      <c r="Y64" s="552"/>
      <c r="Z64" s="190" t="s">
        <v>55</v>
      </c>
      <c r="AC64" s="190"/>
    </row>
    <row r="65" spans="1:29" s="247" customFormat="1" ht="16.25" customHeight="1">
      <c r="A65" s="342" t="s">
        <v>580</v>
      </c>
      <c r="B65" s="531"/>
      <c r="C65" s="324">
        <v>9.8000000000000007</v>
      </c>
      <c r="D65" s="190">
        <v>0.2</v>
      </c>
      <c r="E65" s="531"/>
      <c r="F65" s="196">
        <v>22</v>
      </c>
      <c r="G65" s="196">
        <v>18.399999999999999</v>
      </c>
      <c r="H65" s="196">
        <v>21.3</v>
      </c>
      <c r="I65" s="196">
        <v>142</v>
      </c>
      <c r="J65" s="46">
        <f t="shared" si="28"/>
        <v>1.0328638497652582</v>
      </c>
      <c r="K65" s="46">
        <f t="shared" si="29"/>
        <v>6.6666666666666661</v>
      </c>
      <c r="L65" s="46">
        <f t="shared" si="30"/>
        <v>0.1721382947703769</v>
      </c>
      <c r="M65" s="191"/>
      <c r="N65" s="191">
        <f t="shared" si="21"/>
        <v>1.1956521739130437</v>
      </c>
      <c r="O65" s="191"/>
      <c r="P65" s="109">
        <v>0.70516699999999999</v>
      </c>
      <c r="Q65" s="321">
        <v>0.70515300000000003</v>
      </c>
      <c r="R65" s="97"/>
      <c r="S65" s="292">
        <v>0.51251400000000003</v>
      </c>
      <c r="T65" s="325">
        <v>-2.35</v>
      </c>
      <c r="U65" s="193"/>
      <c r="V65" s="190"/>
      <c r="W65" s="325"/>
      <c r="X65" s="325"/>
      <c r="Y65" s="552"/>
      <c r="Z65" s="190" t="s">
        <v>592</v>
      </c>
      <c r="AC65" s="190"/>
    </row>
    <row r="66" spans="1:29" s="247" customFormat="1" ht="16.25" customHeight="1">
      <c r="A66" s="342" t="s">
        <v>581</v>
      </c>
      <c r="B66" s="531"/>
      <c r="C66" s="324">
        <v>20.399999999999999</v>
      </c>
      <c r="D66" s="190">
        <v>0.4</v>
      </c>
      <c r="E66" s="531"/>
      <c r="F66" s="196">
        <v>46</v>
      </c>
      <c r="G66" s="196">
        <v>33.9</v>
      </c>
      <c r="H66" s="196">
        <v>23.3</v>
      </c>
      <c r="I66" s="196">
        <v>287</v>
      </c>
      <c r="J66" s="46">
        <f t="shared" si="28"/>
        <v>1.9742489270386265</v>
      </c>
      <c r="K66" s="46">
        <f t="shared" si="29"/>
        <v>12.317596566523605</v>
      </c>
      <c r="L66" s="46">
        <f t="shared" si="30"/>
        <v>-5.840796270375348E-2</v>
      </c>
      <c r="M66" s="191"/>
      <c r="N66" s="191">
        <f t="shared" si="21"/>
        <v>1.3569321533923304</v>
      </c>
      <c r="O66" s="191"/>
      <c r="P66" s="109">
        <v>0.70352700000000001</v>
      </c>
      <c r="Q66" s="321">
        <v>0.70350699999999999</v>
      </c>
      <c r="R66" s="97"/>
      <c r="S66" s="292">
        <v>0.51284600000000002</v>
      </c>
      <c r="T66" s="193">
        <v>4.24</v>
      </c>
      <c r="U66" s="193"/>
      <c r="V66" s="190"/>
      <c r="W66" s="325"/>
      <c r="X66" s="325"/>
      <c r="Y66" s="552"/>
      <c r="Z66" s="190" t="s">
        <v>55</v>
      </c>
      <c r="AC66" s="190"/>
    </row>
    <row r="67" spans="1:29" s="247" customFormat="1" ht="16.25" customHeight="1">
      <c r="A67" s="342" t="s">
        <v>582</v>
      </c>
      <c r="B67" s="531"/>
      <c r="C67" s="324">
        <v>22</v>
      </c>
      <c r="D67" s="190">
        <v>0.4</v>
      </c>
      <c r="E67" s="531"/>
      <c r="F67" s="196">
        <v>48</v>
      </c>
      <c r="G67" s="196">
        <v>38.4</v>
      </c>
      <c r="H67" s="196">
        <v>28.3</v>
      </c>
      <c r="I67" s="196">
        <v>276</v>
      </c>
      <c r="J67" s="46">
        <f t="shared" si="28"/>
        <v>1.6961130742049471</v>
      </c>
      <c r="K67" s="46">
        <f t="shared" si="29"/>
        <v>9.7526501766784452</v>
      </c>
      <c r="L67" s="46">
        <f t="shared" si="30"/>
        <v>7.0339320492716295E-2</v>
      </c>
      <c r="M67" s="191"/>
      <c r="N67" s="191">
        <f t="shared" si="21"/>
        <v>1.25</v>
      </c>
      <c r="O67" s="191"/>
      <c r="P67" s="109">
        <v>0.70426900000000003</v>
      </c>
      <c r="Q67" s="321">
        <v>0.70425599999999999</v>
      </c>
      <c r="R67" s="321"/>
      <c r="S67" s="292">
        <v>0.51270300000000002</v>
      </c>
      <c r="T67" s="193">
        <v>1.48</v>
      </c>
      <c r="U67" s="193"/>
      <c r="V67" s="190"/>
      <c r="W67" s="325"/>
      <c r="X67" s="325"/>
      <c r="Y67" s="552"/>
      <c r="Z67" s="190" t="s">
        <v>55</v>
      </c>
      <c r="AC67" s="190"/>
    </row>
    <row r="68" spans="1:29" s="247" customFormat="1" ht="16.25" customHeight="1">
      <c r="A68" s="342" t="s">
        <v>583</v>
      </c>
      <c r="B68" s="531"/>
      <c r="C68" s="324">
        <v>23.1</v>
      </c>
      <c r="D68" s="190">
        <v>0.5</v>
      </c>
      <c r="E68" s="531"/>
      <c r="F68" s="196">
        <v>21</v>
      </c>
      <c r="G68" s="196">
        <v>18.2</v>
      </c>
      <c r="H68" s="196">
        <v>21.9</v>
      </c>
      <c r="I68" s="196">
        <v>133</v>
      </c>
      <c r="J68" s="46">
        <f t="shared" si="28"/>
        <v>0.95890410958904115</v>
      </c>
      <c r="K68" s="46">
        <f t="shared" si="29"/>
        <v>6.0730593607305936</v>
      </c>
      <c r="L68" s="46">
        <f t="shared" si="30"/>
        <v>0.21763272973002357</v>
      </c>
      <c r="M68" s="191"/>
      <c r="N68" s="191">
        <f t="shared" si="21"/>
        <v>1.153846153846154</v>
      </c>
      <c r="O68" s="191"/>
      <c r="P68" s="109">
        <v>0.704874</v>
      </c>
      <c r="Q68" s="321">
        <v>0.70484500000000005</v>
      </c>
      <c r="R68" s="97"/>
      <c r="S68" s="292">
        <v>0.512571</v>
      </c>
      <c r="T68" s="193">
        <v>-0.14000000000000001</v>
      </c>
      <c r="U68" s="193"/>
      <c r="V68" s="190"/>
      <c r="W68" s="325"/>
      <c r="X68" s="325"/>
      <c r="Y68" s="552"/>
      <c r="Z68" s="190" t="s">
        <v>592</v>
      </c>
      <c r="AC68" s="190"/>
    </row>
    <row r="69" spans="1:29" s="247" customFormat="1" ht="16.25" customHeight="1">
      <c r="A69" s="342" t="s">
        <v>584</v>
      </c>
      <c r="B69" s="531"/>
      <c r="C69" s="324">
        <v>31.5</v>
      </c>
      <c r="D69" s="190">
        <v>0.6</v>
      </c>
      <c r="E69" s="531"/>
      <c r="F69" s="196">
        <v>40</v>
      </c>
      <c r="G69" s="196">
        <v>29.3</v>
      </c>
      <c r="H69" s="196">
        <v>19.3</v>
      </c>
      <c r="I69" s="196">
        <v>175</v>
      </c>
      <c r="J69" s="46">
        <f t="shared" si="28"/>
        <v>2.0725388601036268</v>
      </c>
      <c r="K69" s="46">
        <f t="shared" si="29"/>
        <v>9.0673575129533681</v>
      </c>
      <c r="L69" s="191">
        <f t="shared" si="30"/>
        <v>0.21813966213742875</v>
      </c>
      <c r="M69" s="191"/>
      <c r="N69" s="191">
        <f t="shared" si="21"/>
        <v>1.3651877133105801</v>
      </c>
      <c r="O69" s="191"/>
      <c r="P69" s="109">
        <v>0.70541100000000001</v>
      </c>
      <c r="Q69" s="321">
        <v>0.70535199999999998</v>
      </c>
      <c r="R69" s="97"/>
      <c r="S69" s="292">
        <v>0.51253899999999997</v>
      </c>
      <c r="T69" s="193">
        <v>-1.66</v>
      </c>
      <c r="U69" s="193"/>
      <c r="V69" s="190"/>
      <c r="W69" s="325"/>
      <c r="X69" s="325"/>
      <c r="Y69" s="552"/>
      <c r="Z69" s="190" t="s">
        <v>310</v>
      </c>
      <c r="AC69" s="190"/>
    </row>
    <row r="70" spans="1:29" s="247" customFormat="1" ht="16.25" customHeight="1">
      <c r="A70" s="342" t="s">
        <v>585</v>
      </c>
      <c r="B70" s="531"/>
      <c r="C70" s="324">
        <v>33.1</v>
      </c>
      <c r="D70" s="190">
        <v>0.6</v>
      </c>
      <c r="E70" s="531"/>
      <c r="F70" s="196">
        <v>19</v>
      </c>
      <c r="G70" s="196">
        <v>17.7</v>
      </c>
      <c r="H70" s="196">
        <v>20.100000000000001</v>
      </c>
      <c r="I70" s="196">
        <v>127</v>
      </c>
      <c r="J70" s="46">
        <f t="shared" si="28"/>
        <v>0.94527363184079594</v>
      </c>
      <c r="K70" s="46">
        <f t="shared" si="29"/>
        <v>6.3184079601990044</v>
      </c>
      <c r="L70" s="191">
        <f t="shared" si="30"/>
        <v>0.17839082954424179</v>
      </c>
      <c r="M70" s="191"/>
      <c r="N70" s="191">
        <f t="shared" si="21"/>
        <v>1.0734463276836159</v>
      </c>
      <c r="O70" s="191"/>
      <c r="P70" s="109">
        <v>0.705071</v>
      </c>
      <c r="Q70" s="321">
        <v>0.70502299999999996</v>
      </c>
      <c r="R70" s="97"/>
      <c r="S70" s="292">
        <v>0.51255399999999995</v>
      </c>
      <c r="T70" s="193">
        <v>-1.4</v>
      </c>
      <c r="U70" s="193"/>
      <c r="V70" s="190"/>
      <c r="W70" s="325"/>
      <c r="X70" s="325"/>
      <c r="Y70" s="552"/>
      <c r="Z70" s="190" t="s">
        <v>592</v>
      </c>
      <c r="AC70" s="190"/>
    </row>
    <row r="71" spans="1:29" s="247" customFormat="1" ht="16.25" customHeight="1">
      <c r="A71" s="342" t="s">
        <v>586</v>
      </c>
      <c r="B71" s="531"/>
      <c r="C71" s="324">
        <v>33.6</v>
      </c>
      <c r="D71" s="190">
        <v>0.9</v>
      </c>
      <c r="E71" s="531"/>
      <c r="F71" s="196">
        <v>14</v>
      </c>
      <c r="G71" s="196">
        <v>13.4</v>
      </c>
      <c r="H71" s="196">
        <v>21.2</v>
      </c>
      <c r="I71" s="196">
        <v>109</v>
      </c>
      <c r="J71" s="46">
        <f t="shared" si="28"/>
        <v>0.66037735849056611</v>
      </c>
      <c r="K71" s="46">
        <f t="shared" si="29"/>
        <v>5.1415094339622645</v>
      </c>
      <c r="L71" s="191">
        <f t="shared" si="30"/>
        <v>0.19449815168669238</v>
      </c>
      <c r="M71" s="191"/>
      <c r="N71" s="191">
        <f t="shared" si="21"/>
        <v>1.044776119402985</v>
      </c>
      <c r="O71" s="191"/>
      <c r="P71" s="109">
        <v>0.705179</v>
      </c>
      <c r="Q71" s="321">
        <v>0.705125</v>
      </c>
      <c r="R71" s="97"/>
      <c r="S71" s="292">
        <v>0.51252299999999995</v>
      </c>
      <c r="T71" s="193">
        <v>-2.04</v>
      </c>
      <c r="U71" s="193"/>
      <c r="V71" s="190"/>
      <c r="W71" s="325"/>
      <c r="X71" s="325"/>
      <c r="Y71" s="552"/>
      <c r="Z71" s="190" t="s">
        <v>592</v>
      </c>
      <c r="AC71" s="190"/>
    </row>
    <row r="72" spans="1:29" s="247" customFormat="1" ht="16.25" customHeight="1">
      <c r="A72" s="342" t="s">
        <v>587</v>
      </c>
      <c r="B72" s="531"/>
      <c r="C72" s="324">
        <v>34</v>
      </c>
      <c r="D72" s="190">
        <v>0.9</v>
      </c>
      <c r="E72" s="531"/>
      <c r="F72" s="196">
        <v>14</v>
      </c>
      <c r="G72" s="196">
        <v>12.4</v>
      </c>
      <c r="H72" s="196">
        <v>19.2</v>
      </c>
      <c r="I72" s="196">
        <v>102</v>
      </c>
      <c r="J72" s="46">
        <f t="shared" si="28"/>
        <v>0.72916666666666674</v>
      </c>
      <c r="K72" s="46">
        <f t="shared" si="29"/>
        <v>5.3125</v>
      </c>
      <c r="L72" s="191">
        <f t="shared" si="30"/>
        <v>0.21025283630262215</v>
      </c>
      <c r="M72" s="191"/>
      <c r="N72" s="191">
        <f t="shared" si="21"/>
        <v>1.129032258064516</v>
      </c>
      <c r="O72" s="191"/>
      <c r="P72" s="109">
        <v>0.70511900000000005</v>
      </c>
      <c r="Q72" s="321">
        <v>0.70506500000000005</v>
      </c>
      <c r="R72" s="97"/>
      <c r="S72" s="292">
        <v>0.51261000000000001</v>
      </c>
      <c r="T72" s="193">
        <v>-1.3</v>
      </c>
      <c r="U72" s="193"/>
      <c r="V72" s="190"/>
      <c r="W72" s="325"/>
      <c r="X72" s="325"/>
      <c r="Y72" s="552"/>
      <c r="Z72" s="190" t="s">
        <v>592</v>
      </c>
      <c r="AC72" s="190"/>
    </row>
    <row r="73" spans="1:29" s="247" customFormat="1" ht="16.25" customHeight="1">
      <c r="A73" s="342" t="s">
        <v>588</v>
      </c>
      <c r="B73" s="531"/>
      <c r="C73" s="324">
        <v>34.799999999999997</v>
      </c>
      <c r="D73" s="190">
        <v>0.7</v>
      </c>
      <c r="E73" s="531"/>
      <c r="F73" s="196">
        <v>14</v>
      </c>
      <c r="G73" s="190">
        <v>12.8</v>
      </c>
      <c r="H73" s="196">
        <v>19.7</v>
      </c>
      <c r="I73" s="196">
        <v>105</v>
      </c>
      <c r="J73" s="191">
        <f t="shared" si="28"/>
        <v>0.71065989847715738</v>
      </c>
      <c r="K73" s="191">
        <f t="shared" si="29"/>
        <v>5.3299492385786804</v>
      </c>
      <c r="L73" s="191">
        <f t="shared" si="30"/>
        <v>0.19635350953262254</v>
      </c>
      <c r="M73" s="191"/>
      <c r="N73" s="191">
        <f t="shared" si="21"/>
        <v>1.09375</v>
      </c>
      <c r="O73" s="191"/>
      <c r="P73" s="109">
        <v>0.70520700000000003</v>
      </c>
      <c r="Q73" s="321">
        <v>0.70515099999999997</v>
      </c>
      <c r="R73" s="97"/>
      <c r="S73" s="292">
        <v>0.51255700000000004</v>
      </c>
      <c r="T73" s="193">
        <v>-1.37</v>
      </c>
      <c r="U73" s="193"/>
      <c r="V73" s="190"/>
      <c r="W73" s="325"/>
      <c r="X73" s="325"/>
      <c r="Y73" s="552"/>
      <c r="Z73" s="190" t="s">
        <v>592</v>
      </c>
      <c r="AC73" s="190"/>
    </row>
    <row r="74" spans="1:29" s="247" customFormat="1" ht="16.25" customHeight="1">
      <c r="A74" s="342" t="s">
        <v>589</v>
      </c>
      <c r="B74" s="531"/>
      <c r="C74" s="324">
        <v>35.200000000000003</v>
      </c>
      <c r="D74" s="190">
        <v>0.7</v>
      </c>
      <c r="E74" s="531"/>
      <c r="F74" s="196">
        <v>19</v>
      </c>
      <c r="G74" s="190">
        <v>16.100000000000001</v>
      </c>
      <c r="H74" s="196">
        <v>21.3</v>
      </c>
      <c r="I74" s="196">
        <v>129</v>
      </c>
      <c r="J74" s="191">
        <f t="shared" si="28"/>
        <v>0.892018779342723</v>
      </c>
      <c r="K74" s="191">
        <f t="shared" si="29"/>
        <v>6.056338028169014</v>
      </c>
      <c r="L74" s="191">
        <f t="shared" si="30"/>
        <v>0.18853059234190983</v>
      </c>
      <c r="M74" s="191"/>
      <c r="N74" s="191">
        <f t="shared" si="21"/>
        <v>1.1801242236024843</v>
      </c>
      <c r="O74" s="191"/>
      <c r="P74" s="109">
        <v>0.70478499999999999</v>
      </c>
      <c r="Q74" s="321">
        <v>0.704731</v>
      </c>
      <c r="R74" s="97"/>
      <c r="S74" s="292">
        <v>0.51259900000000003</v>
      </c>
      <c r="T74" s="193">
        <v>-0.54</v>
      </c>
      <c r="U74" s="193"/>
      <c r="V74" s="190"/>
      <c r="W74" s="325"/>
      <c r="X74" s="325"/>
      <c r="Y74" s="552"/>
      <c r="Z74" s="190" t="s">
        <v>592</v>
      </c>
      <c r="AC74" s="190"/>
    </row>
    <row r="75" spans="1:29" s="247" customFormat="1" ht="16.25" customHeight="1">
      <c r="A75" s="342" t="s">
        <v>590</v>
      </c>
      <c r="B75" s="531"/>
      <c r="C75" s="324">
        <v>35.200000000000003</v>
      </c>
      <c r="D75" s="190">
        <v>0.7</v>
      </c>
      <c r="E75" s="531"/>
      <c r="F75" s="196">
        <v>17</v>
      </c>
      <c r="G75" s="190">
        <v>14.9</v>
      </c>
      <c r="H75" s="196">
        <v>21.4</v>
      </c>
      <c r="I75" s="196">
        <v>120</v>
      </c>
      <c r="J75" s="191">
        <f t="shared" si="28"/>
        <v>0.79439252336448607</v>
      </c>
      <c r="K75" s="191">
        <f t="shared" si="29"/>
        <v>5.6074766355140193</v>
      </c>
      <c r="L75" s="191">
        <f t="shared" si="30"/>
        <v>0.20240160044808975</v>
      </c>
      <c r="M75" s="191"/>
      <c r="N75" s="191">
        <f t="shared" si="21"/>
        <v>1.1409395973154361</v>
      </c>
      <c r="O75" s="191"/>
      <c r="P75" s="109">
        <v>0.70529399999999998</v>
      </c>
      <c r="Q75" s="321">
        <v>0.70515099999999997</v>
      </c>
      <c r="R75" s="97"/>
      <c r="S75" s="292">
        <v>0.51253000000000004</v>
      </c>
      <c r="T75" s="193">
        <v>-1.9</v>
      </c>
      <c r="U75" s="193"/>
      <c r="V75" s="190"/>
      <c r="W75" s="325"/>
      <c r="X75" s="325"/>
      <c r="Y75" s="552"/>
      <c r="Z75" s="190" t="s">
        <v>592</v>
      </c>
      <c r="AC75" s="190"/>
    </row>
    <row r="76" spans="1:29" s="243" customFormat="1" ht="16.25" customHeight="1">
      <c r="A76" s="341" t="s">
        <v>591</v>
      </c>
      <c r="B76" s="532"/>
      <c r="C76" s="330">
        <v>36.4</v>
      </c>
      <c r="D76" s="188">
        <v>0.8</v>
      </c>
      <c r="E76" s="532"/>
      <c r="F76" s="197">
        <v>21</v>
      </c>
      <c r="G76" s="188">
        <v>18.5</v>
      </c>
      <c r="H76" s="197">
        <v>20.100000000000001</v>
      </c>
      <c r="I76" s="197">
        <v>122</v>
      </c>
      <c r="J76" s="192">
        <f t="shared" si="28"/>
        <v>1.044776119402985</v>
      </c>
      <c r="K76" s="192">
        <f t="shared" si="29"/>
        <v>6.0696517412935318</v>
      </c>
      <c r="L76" s="192">
        <f t="shared" si="30"/>
        <v>0.25534879266525268</v>
      </c>
      <c r="M76" s="192"/>
      <c r="N76" s="192">
        <f t="shared" si="21"/>
        <v>1.1351351351351351</v>
      </c>
      <c r="O76" s="192"/>
      <c r="P76" s="103">
        <v>0.70492600000000005</v>
      </c>
      <c r="Q76" s="322">
        <v>0.704878</v>
      </c>
      <c r="R76" s="332"/>
      <c r="S76" s="293">
        <v>0.51253700000000002</v>
      </c>
      <c r="T76" s="194">
        <v>-1.7</v>
      </c>
      <c r="U76" s="194"/>
      <c r="V76" s="188"/>
      <c r="W76" s="326"/>
      <c r="X76" s="326"/>
      <c r="Y76" s="553"/>
      <c r="Z76" s="188" t="s">
        <v>592</v>
      </c>
      <c r="AC76" s="188"/>
    </row>
    <row r="77" spans="1:29" s="247" customFormat="1" ht="16.25" customHeight="1">
      <c r="A77" s="342" t="s">
        <v>629</v>
      </c>
      <c r="B77" s="530" t="s">
        <v>628</v>
      </c>
      <c r="C77" s="629">
        <v>0.63500000000000001</v>
      </c>
      <c r="D77" s="190"/>
      <c r="E77" s="530" t="s">
        <v>87</v>
      </c>
      <c r="F77" s="196">
        <v>101</v>
      </c>
      <c r="G77" s="190">
        <v>46.2</v>
      </c>
      <c r="H77" s="196">
        <v>21.7</v>
      </c>
      <c r="I77" s="196">
        <v>259</v>
      </c>
      <c r="J77" s="191">
        <f t="shared" si="28"/>
        <v>4.6543778801843319</v>
      </c>
      <c r="K77" s="191">
        <f t="shared" si="29"/>
        <v>11.935483870967742</v>
      </c>
      <c r="L77" s="191">
        <f t="shared" si="30"/>
        <v>0.34032878188728644</v>
      </c>
      <c r="M77" s="527">
        <f>AVERAGE(L77:L78)</f>
        <v>0.34824409718334493</v>
      </c>
      <c r="N77" s="191">
        <f t="shared" si="21"/>
        <v>2.1861471861471862</v>
      </c>
      <c r="O77" s="527">
        <f>AVERAGE(N77:N78)</f>
        <v>2.2213921771443896</v>
      </c>
      <c r="P77" s="109"/>
      <c r="Q77" s="321">
        <v>0.703183</v>
      </c>
      <c r="R77" s="643">
        <f>AVERAGE(Q77:Q78)</f>
        <v>0.70352949999999992</v>
      </c>
      <c r="S77" s="292"/>
      <c r="T77" s="193">
        <v>7.26</v>
      </c>
      <c r="U77" s="616">
        <f>AVERAGE(T77:T78)</f>
        <v>7.1749999999999998</v>
      </c>
      <c r="V77" s="190"/>
      <c r="W77" s="305">
        <v>11.39</v>
      </c>
      <c r="X77" s="644">
        <f>AVERAGE(W77:W78)</f>
        <v>11.105</v>
      </c>
      <c r="Y77" s="551" t="s">
        <v>631</v>
      </c>
      <c r="Z77" s="530" t="s">
        <v>55</v>
      </c>
      <c r="AA77" s="596" t="s">
        <v>708</v>
      </c>
      <c r="AB77" s="596" t="s">
        <v>707</v>
      </c>
      <c r="AC77" s="190"/>
    </row>
    <row r="78" spans="1:29" s="247" customFormat="1" ht="16.25" customHeight="1">
      <c r="A78" s="342" t="s">
        <v>630</v>
      </c>
      <c r="B78" s="531"/>
      <c r="C78" s="630"/>
      <c r="D78" s="190"/>
      <c r="E78" s="531"/>
      <c r="F78" s="196">
        <v>102</v>
      </c>
      <c r="G78" s="190">
        <v>45.2</v>
      </c>
      <c r="H78" s="196">
        <v>21.8</v>
      </c>
      <c r="I78" s="196">
        <v>256</v>
      </c>
      <c r="J78" s="191">
        <f t="shared" si="28"/>
        <v>4.6788990825688073</v>
      </c>
      <c r="K78" s="191">
        <f t="shared" si="29"/>
        <v>11.743119266055045</v>
      </c>
      <c r="L78" s="191">
        <f t="shared" si="30"/>
        <v>0.35615941247940341</v>
      </c>
      <c r="M78" s="528"/>
      <c r="N78" s="191">
        <f t="shared" si="21"/>
        <v>2.2566371681415927</v>
      </c>
      <c r="O78" s="528"/>
      <c r="P78" s="109"/>
      <c r="Q78" s="321">
        <v>0.70387599999999995</v>
      </c>
      <c r="R78" s="641"/>
      <c r="S78" s="292"/>
      <c r="T78" s="193">
        <v>7.09</v>
      </c>
      <c r="U78" s="566"/>
      <c r="V78" s="190"/>
      <c r="W78" s="305">
        <v>10.82</v>
      </c>
      <c r="X78" s="609"/>
      <c r="Y78" s="552"/>
      <c r="Z78" s="531"/>
      <c r="AA78" s="600"/>
      <c r="AB78" s="600"/>
      <c r="AC78" s="190"/>
    </row>
    <row r="79" spans="1:29" s="247" customFormat="1" ht="16.25" customHeight="1">
      <c r="A79" s="342" t="s">
        <v>622</v>
      </c>
      <c r="B79" s="531" t="s">
        <v>627</v>
      </c>
      <c r="C79" s="621">
        <v>5.2</v>
      </c>
      <c r="D79" s="190"/>
      <c r="E79" s="531" t="s">
        <v>87</v>
      </c>
      <c r="F79" s="196">
        <v>105</v>
      </c>
      <c r="G79" s="190">
        <v>77.3</v>
      </c>
      <c r="H79" s="196">
        <v>32.700000000000003</v>
      </c>
      <c r="I79" s="196">
        <v>310</v>
      </c>
      <c r="J79" s="302">
        <f t="shared" ref="J79:J83" si="31">F79/H79</f>
        <v>3.2110091743119265</v>
      </c>
      <c r="K79" s="302">
        <f t="shared" ref="K79:K83" si="32">I79/H79</f>
        <v>9.4801223241590211</v>
      </c>
      <c r="L79" s="302">
        <f t="shared" ref="L79:L83" si="33">1.74+LOG(J79,10)-1.92*LOG(K79,10)</f>
        <v>0.37115877935559816</v>
      </c>
      <c r="M79" s="528">
        <f>AVERAGE(L79:L83)</f>
        <v>0.35350885342144656</v>
      </c>
      <c r="N79" s="191">
        <f>F79/G79</f>
        <v>1.3583441138421735</v>
      </c>
      <c r="O79" s="528">
        <f>AVERAGE(N79:N83)</f>
        <v>1.3800582140380326</v>
      </c>
      <c r="P79" s="109"/>
      <c r="Q79" s="321">
        <v>0.70363799999999999</v>
      </c>
      <c r="R79" s="626">
        <f>AVERAGE(Q79:Q83)</f>
        <v>0.70353720000000008</v>
      </c>
      <c r="S79" s="292"/>
      <c r="T79" s="193">
        <v>6.78</v>
      </c>
      <c r="U79" s="566">
        <f>AVERAGE(T79:T83)</f>
        <v>6.6480000000000006</v>
      </c>
      <c r="V79" s="190"/>
      <c r="W79" s="305">
        <v>11.89</v>
      </c>
      <c r="X79" s="609">
        <f>AVERAGE(W79:W83)</f>
        <v>11.852</v>
      </c>
      <c r="Y79" s="552"/>
      <c r="Z79" s="531" t="s">
        <v>55</v>
      </c>
      <c r="AA79" s="600" t="s">
        <v>710</v>
      </c>
      <c r="AB79" s="600" t="s">
        <v>709</v>
      </c>
      <c r="AC79" s="190"/>
    </row>
    <row r="80" spans="1:29" s="247" customFormat="1" ht="16.25" customHeight="1">
      <c r="A80" s="342" t="s">
        <v>623</v>
      </c>
      <c r="B80" s="531"/>
      <c r="C80" s="621"/>
      <c r="D80" s="190"/>
      <c r="E80" s="531"/>
      <c r="F80" s="196">
        <v>98.3</v>
      </c>
      <c r="G80" s="190">
        <v>76.3</v>
      </c>
      <c r="H80" s="196">
        <v>31.6</v>
      </c>
      <c r="I80" s="196">
        <v>306</v>
      </c>
      <c r="J80" s="302">
        <f t="shared" si="31"/>
        <v>3.1107594936708858</v>
      </c>
      <c r="K80" s="302">
        <f t="shared" si="32"/>
        <v>9.6835443037974684</v>
      </c>
      <c r="L80" s="302">
        <f t="shared" si="33"/>
        <v>0.33968049499643382</v>
      </c>
      <c r="M80" s="528"/>
      <c r="N80" s="302">
        <f t="shared" ref="N80:N83" si="34">F80/G80</f>
        <v>1.2883355176933158</v>
      </c>
      <c r="O80" s="528"/>
      <c r="P80" s="109"/>
      <c r="Q80" s="321">
        <v>0.70345400000000002</v>
      </c>
      <c r="R80" s="626"/>
      <c r="S80" s="292"/>
      <c r="T80" s="193">
        <v>6.65</v>
      </c>
      <c r="U80" s="566"/>
      <c r="V80" s="190"/>
      <c r="W80" s="305">
        <v>12.03</v>
      </c>
      <c r="X80" s="609"/>
      <c r="Y80" s="552"/>
      <c r="Z80" s="531"/>
      <c r="AA80" s="600"/>
      <c r="AB80" s="600"/>
      <c r="AC80" s="190"/>
    </row>
    <row r="81" spans="1:29" s="247" customFormat="1" ht="16.25" customHeight="1">
      <c r="A81" s="342" t="s">
        <v>624</v>
      </c>
      <c r="B81" s="531"/>
      <c r="C81" s="621"/>
      <c r="D81" s="190"/>
      <c r="E81" s="531"/>
      <c r="F81" s="196">
        <v>115</v>
      </c>
      <c r="G81" s="190">
        <v>88</v>
      </c>
      <c r="H81" s="196">
        <v>38.200000000000003</v>
      </c>
      <c r="I81" s="196">
        <v>404</v>
      </c>
      <c r="J81" s="302">
        <f t="shared" si="31"/>
        <v>3.0104712041884816</v>
      </c>
      <c r="K81" s="302">
        <f t="shared" si="32"/>
        <v>10.575916230366492</v>
      </c>
      <c r="L81" s="302">
        <f t="shared" si="33"/>
        <v>0.25194391322002208</v>
      </c>
      <c r="M81" s="528"/>
      <c r="N81" s="302">
        <f t="shared" si="34"/>
        <v>1.3068181818181819</v>
      </c>
      <c r="O81" s="528"/>
      <c r="P81" s="109"/>
      <c r="Q81" s="321">
        <v>0.70343199999999995</v>
      </c>
      <c r="R81" s="626"/>
      <c r="S81" s="292"/>
      <c r="T81" s="193">
        <v>6.66</v>
      </c>
      <c r="U81" s="566"/>
      <c r="V81" s="190"/>
      <c r="W81" s="305">
        <v>11.77</v>
      </c>
      <c r="X81" s="609"/>
      <c r="Y81" s="552"/>
      <c r="Z81" s="531"/>
      <c r="AA81" s="600"/>
      <c r="AB81" s="600"/>
      <c r="AC81" s="190"/>
    </row>
    <row r="82" spans="1:29" s="247" customFormat="1" ht="16.25" customHeight="1">
      <c r="A82" s="342" t="s">
        <v>625</v>
      </c>
      <c r="B82" s="531"/>
      <c r="C82" s="621"/>
      <c r="D82" s="190"/>
      <c r="E82" s="531"/>
      <c r="F82" s="196">
        <v>93.6</v>
      </c>
      <c r="G82" s="190">
        <v>73.900000000000006</v>
      </c>
      <c r="H82" s="196">
        <v>31.7</v>
      </c>
      <c r="I82" s="196">
        <v>278</v>
      </c>
      <c r="J82" s="302">
        <f t="shared" si="31"/>
        <v>2.9526813880126181</v>
      </c>
      <c r="K82" s="302">
        <f t="shared" si="32"/>
        <v>8.7697160883280763</v>
      </c>
      <c r="L82" s="302">
        <f t="shared" si="33"/>
        <v>0.39968436181573019</v>
      </c>
      <c r="M82" s="528"/>
      <c r="N82" s="302">
        <f t="shared" si="34"/>
        <v>1.2665764546684708</v>
      </c>
      <c r="O82" s="528"/>
      <c r="P82" s="109"/>
      <c r="Q82" s="321">
        <v>0.70348900000000003</v>
      </c>
      <c r="R82" s="626"/>
      <c r="S82" s="292"/>
      <c r="T82" s="193">
        <v>6.77</v>
      </c>
      <c r="U82" s="566"/>
      <c r="V82" s="190"/>
      <c r="W82" s="305">
        <v>12</v>
      </c>
      <c r="X82" s="609"/>
      <c r="Y82" s="552"/>
      <c r="Z82" s="531"/>
      <c r="AA82" s="600"/>
      <c r="AB82" s="600"/>
      <c r="AC82" s="190"/>
    </row>
    <row r="83" spans="1:29" s="247" customFormat="1" ht="16.25" customHeight="1">
      <c r="A83" s="342" t="s">
        <v>626</v>
      </c>
      <c r="B83" s="531"/>
      <c r="C83" s="621"/>
      <c r="D83" s="190"/>
      <c r="E83" s="531"/>
      <c r="F83" s="196">
        <v>124</v>
      </c>
      <c r="G83" s="190">
        <v>73.8</v>
      </c>
      <c r="H83" s="196">
        <v>33</v>
      </c>
      <c r="I83" s="196">
        <v>326</v>
      </c>
      <c r="J83" s="302">
        <f t="shared" si="31"/>
        <v>3.7575757575757578</v>
      </c>
      <c r="K83" s="302">
        <f t="shared" si="32"/>
        <v>9.8787878787878789</v>
      </c>
      <c r="L83" s="302">
        <f t="shared" si="33"/>
        <v>0.40507671771944853</v>
      </c>
      <c r="M83" s="528"/>
      <c r="N83" s="302">
        <f t="shared" si="34"/>
        <v>1.6802168021680217</v>
      </c>
      <c r="O83" s="528"/>
      <c r="P83" s="109"/>
      <c r="Q83" s="321">
        <v>0.70367299999999999</v>
      </c>
      <c r="R83" s="626"/>
      <c r="S83" s="292"/>
      <c r="T83" s="193">
        <v>6.38</v>
      </c>
      <c r="U83" s="566"/>
      <c r="V83" s="190"/>
      <c r="W83" s="305">
        <v>11.57</v>
      </c>
      <c r="X83" s="609"/>
      <c r="Y83" s="552"/>
      <c r="Z83" s="531"/>
      <c r="AA83" s="600"/>
      <c r="AB83" s="600"/>
      <c r="AC83" s="190"/>
    </row>
    <row r="84" spans="1:29" s="247" customFormat="1" ht="16.25" customHeight="1">
      <c r="A84" s="342" t="s">
        <v>616</v>
      </c>
      <c r="B84" s="531" t="s">
        <v>621</v>
      </c>
      <c r="C84" s="621">
        <v>9.8000000000000007</v>
      </c>
      <c r="D84" s="190"/>
      <c r="E84" s="531" t="s">
        <v>87</v>
      </c>
      <c r="F84" s="196">
        <v>111</v>
      </c>
      <c r="G84" s="190">
        <v>76.7</v>
      </c>
      <c r="H84" s="196">
        <v>33.9</v>
      </c>
      <c r="I84" s="196">
        <v>371</v>
      </c>
      <c r="J84" s="302">
        <f t="shared" ref="J84:J88" si="35">F84/H84</f>
        <v>3.2743362831858409</v>
      </c>
      <c r="K84" s="302">
        <f t="shared" ref="K84:K88" si="36">I84/H84</f>
        <v>10.943952802359883</v>
      </c>
      <c r="L84" s="302">
        <f t="shared" ref="L84:L88" si="37">1.74+LOG(J84,10)-1.92*LOG(K84,10)</f>
        <v>0.2599087946726053</v>
      </c>
      <c r="M84" s="528">
        <f>AVERAGE(L84:L88)</f>
        <v>0.28900291450225507</v>
      </c>
      <c r="N84" s="302">
        <f t="shared" si="21"/>
        <v>1.4471968709256844</v>
      </c>
      <c r="O84" s="528">
        <f>AVERAGE(N84:N88)</f>
        <v>1.3212303987880936</v>
      </c>
      <c r="P84" s="109"/>
      <c r="Q84" s="321">
        <v>0.70337899999999998</v>
      </c>
      <c r="R84" s="626">
        <f>AVERAGE(Q84:Q88)</f>
        <v>0.70340320000000001</v>
      </c>
      <c r="S84" s="292"/>
      <c r="T84" s="193">
        <v>7</v>
      </c>
      <c r="U84" s="566">
        <f>AVERAGE(T84:T88)</f>
        <v>6.7620000000000005</v>
      </c>
      <c r="V84" s="190"/>
      <c r="W84" s="305">
        <v>13.12</v>
      </c>
      <c r="X84" s="609">
        <f>AVERAGE(W84:W88)</f>
        <v>12.651999999999997</v>
      </c>
      <c r="Y84" s="552"/>
      <c r="Z84" s="531" t="s">
        <v>55</v>
      </c>
      <c r="AA84" s="600" t="s">
        <v>712</v>
      </c>
      <c r="AB84" s="600" t="s">
        <v>711</v>
      </c>
      <c r="AC84" s="190"/>
    </row>
    <row r="85" spans="1:29" s="247" customFormat="1" ht="16.25" customHeight="1">
      <c r="A85" s="342" t="s">
        <v>617</v>
      </c>
      <c r="B85" s="531"/>
      <c r="C85" s="621"/>
      <c r="D85" s="190"/>
      <c r="E85" s="531"/>
      <c r="F85" s="196">
        <v>120</v>
      </c>
      <c r="G85" s="190">
        <v>84.6</v>
      </c>
      <c r="H85" s="196">
        <v>36.4</v>
      </c>
      <c r="I85" s="196">
        <v>403</v>
      </c>
      <c r="J85" s="302">
        <f t="shared" si="35"/>
        <v>3.296703296703297</v>
      </c>
      <c r="K85" s="302">
        <f t="shared" si="36"/>
        <v>11.071428571428571</v>
      </c>
      <c r="L85" s="302">
        <f t="shared" si="37"/>
        <v>0.25320883041382647</v>
      </c>
      <c r="M85" s="528"/>
      <c r="N85" s="302">
        <f t="shared" si="21"/>
        <v>1.4184397163120568</v>
      </c>
      <c r="O85" s="528"/>
      <c r="P85" s="109"/>
      <c r="Q85" s="321">
        <v>0.70338500000000004</v>
      </c>
      <c r="R85" s="626"/>
      <c r="S85" s="292"/>
      <c r="T85" s="193">
        <v>6.89</v>
      </c>
      <c r="U85" s="566"/>
      <c r="V85" s="190"/>
      <c r="W85" s="305">
        <v>12.68</v>
      </c>
      <c r="X85" s="609"/>
      <c r="Y85" s="552"/>
      <c r="Z85" s="531"/>
      <c r="AA85" s="600"/>
      <c r="AB85" s="600"/>
      <c r="AC85" s="190"/>
    </row>
    <row r="86" spans="1:29" s="247" customFormat="1" ht="16.25" customHeight="1">
      <c r="A86" s="342" t="s">
        <v>618</v>
      </c>
      <c r="B86" s="531"/>
      <c r="C86" s="621"/>
      <c r="D86" s="190"/>
      <c r="E86" s="531"/>
      <c r="F86" s="196">
        <v>119</v>
      </c>
      <c r="G86" s="190">
        <v>93</v>
      </c>
      <c r="H86" s="196">
        <v>40</v>
      </c>
      <c r="I86" s="196">
        <v>395</v>
      </c>
      <c r="J86" s="302">
        <f t="shared" si="35"/>
        <v>2.9750000000000001</v>
      </c>
      <c r="K86" s="302">
        <f t="shared" si="36"/>
        <v>9.875</v>
      </c>
      <c r="L86" s="302">
        <f t="shared" si="37"/>
        <v>0.30397572981145249</v>
      </c>
      <c r="M86" s="528"/>
      <c r="N86" s="302">
        <f t="shared" si="21"/>
        <v>1.2795698924731183</v>
      </c>
      <c r="O86" s="528"/>
      <c r="P86" s="109"/>
      <c r="Q86" s="321">
        <v>0.70340400000000003</v>
      </c>
      <c r="R86" s="626"/>
      <c r="S86" s="292"/>
      <c r="T86" s="193">
        <v>6.32</v>
      </c>
      <c r="U86" s="566"/>
      <c r="V86" s="190"/>
      <c r="W86" s="305">
        <v>12.44</v>
      </c>
      <c r="X86" s="609"/>
      <c r="Y86" s="552"/>
      <c r="Z86" s="531"/>
      <c r="AA86" s="600"/>
      <c r="AB86" s="600"/>
      <c r="AC86" s="190"/>
    </row>
    <row r="87" spans="1:29" s="247" customFormat="1" ht="16.25" customHeight="1">
      <c r="A87" s="342" t="s">
        <v>619</v>
      </c>
      <c r="B87" s="531"/>
      <c r="C87" s="621"/>
      <c r="D87" s="190"/>
      <c r="E87" s="531"/>
      <c r="F87" s="196">
        <v>123</v>
      </c>
      <c r="G87" s="190">
        <v>91.8</v>
      </c>
      <c r="H87" s="196">
        <v>39.1</v>
      </c>
      <c r="I87" s="196">
        <v>396</v>
      </c>
      <c r="J87" s="302">
        <f t="shared" si="35"/>
        <v>3.1457800511508949</v>
      </c>
      <c r="K87" s="302">
        <f t="shared" si="36"/>
        <v>10.127877237851662</v>
      </c>
      <c r="L87" s="302">
        <f t="shared" si="37"/>
        <v>0.30713297126661221</v>
      </c>
      <c r="M87" s="528"/>
      <c r="N87" s="302">
        <f t="shared" si="21"/>
        <v>1.3398692810457518</v>
      </c>
      <c r="O87" s="528"/>
      <c r="P87" s="109"/>
      <c r="Q87" s="321">
        <v>0.70341399999999998</v>
      </c>
      <c r="R87" s="626"/>
      <c r="S87" s="292"/>
      <c r="T87" s="193">
        <v>6.9</v>
      </c>
      <c r="U87" s="566"/>
      <c r="V87" s="190"/>
      <c r="W87" s="305">
        <v>12.57</v>
      </c>
      <c r="X87" s="609"/>
      <c r="Y87" s="552"/>
      <c r="Z87" s="531"/>
      <c r="AA87" s="600"/>
      <c r="AB87" s="600"/>
      <c r="AC87" s="190"/>
    </row>
    <row r="88" spans="1:29" s="247" customFormat="1" ht="16.25" customHeight="1">
      <c r="A88" s="342" t="s">
        <v>620</v>
      </c>
      <c r="B88" s="531"/>
      <c r="C88" s="621"/>
      <c r="D88" s="190"/>
      <c r="E88" s="531"/>
      <c r="F88" s="196">
        <v>100</v>
      </c>
      <c r="G88" s="190">
        <v>89.2</v>
      </c>
      <c r="H88" s="196">
        <v>38</v>
      </c>
      <c r="I88" s="196">
        <v>345</v>
      </c>
      <c r="J88" s="302">
        <f t="shared" si="35"/>
        <v>2.6315789473684212</v>
      </c>
      <c r="K88" s="302">
        <f t="shared" si="36"/>
        <v>9.0789473684210531</v>
      </c>
      <c r="L88" s="302">
        <f t="shared" si="37"/>
        <v>0.32078824634677883</v>
      </c>
      <c r="M88" s="528"/>
      <c r="N88" s="302">
        <f t="shared" si="21"/>
        <v>1.1210762331838564</v>
      </c>
      <c r="O88" s="528"/>
      <c r="P88" s="109"/>
      <c r="Q88" s="321">
        <v>0.703434</v>
      </c>
      <c r="R88" s="626"/>
      <c r="S88" s="292"/>
      <c r="T88" s="193">
        <v>6.7</v>
      </c>
      <c r="U88" s="566"/>
      <c r="V88" s="190"/>
      <c r="W88" s="305">
        <v>12.45</v>
      </c>
      <c r="X88" s="609"/>
      <c r="Y88" s="552"/>
      <c r="Z88" s="531"/>
      <c r="AA88" s="600"/>
      <c r="AB88" s="600"/>
      <c r="AC88" s="190"/>
    </row>
    <row r="89" spans="1:29" s="247" customFormat="1" ht="16.25" customHeight="1">
      <c r="A89" s="340" t="s">
        <v>605</v>
      </c>
      <c r="B89" s="531" t="s">
        <v>615</v>
      </c>
      <c r="C89" s="621">
        <v>36.200000000000003</v>
      </c>
      <c r="D89" s="190"/>
      <c r="E89" s="531" t="s">
        <v>87</v>
      </c>
      <c r="F89" s="196">
        <v>31.8</v>
      </c>
      <c r="G89" s="190">
        <v>19.7</v>
      </c>
      <c r="H89" s="196">
        <v>15.3</v>
      </c>
      <c r="I89" s="196">
        <v>128</v>
      </c>
      <c r="J89" s="191">
        <f t="shared" si="28"/>
        <v>2.0784313725490198</v>
      </c>
      <c r="K89" s="191">
        <f t="shared" si="29"/>
        <v>8.3660130718954253</v>
      </c>
      <c r="L89" s="191">
        <f t="shared" si="30"/>
        <v>0.28650009461271631</v>
      </c>
      <c r="M89" s="528">
        <f>AVERAGE(L89:L92)</f>
        <v>0.2987044415567251</v>
      </c>
      <c r="N89" s="191">
        <f t="shared" si="21"/>
        <v>1.6142131979695433</v>
      </c>
      <c r="O89" s="528">
        <f>AVERAGE(N89:N92)</f>
        <v>1.6112253326778754</v>
      </c>
      <c r="P89" s="109"/>
      <c r="Q89" s="321">
        <v>0.70376300000000003</v>
      </c>
      <c r="R89" s="641">
        <f>AVERAGE(Q89:Q92)</f>
        <v>0.70380100000000001</v>
      </c>
      <c r="S89" s="292"/>
      <c r="T89" s="193">
        <v>3.52</v>
      </c>
      <c r="U89" s="566">
        <f>AVERAGE(T89:T92)</f>
        <v>3.4624999999999999</v>
      </c>
      <c r="V89" s="190"/>
      <c r="W89" s="193">
        <v>8.16</v>
      </c>
      <c r="X89" s="566">
        <f>AVERAGE(W89:W92)</f>
        <v>9.0399999999999991</v>
      </c>
      <c r="Y89" s="552"/>
      <c r="Z89" s="531" t="s">
        <v>49</v>
      </c>
      <c r="AA89" s="600" t="s">
        <v>714</v>
      </c>
      <c r="AB89" s="600" t="s">
        <v>713</v>
      </c>
      <c r="AC89" s="190"/>
    </row>
    <row r="90" spans="1:29" s="247" customFormat="1" ht="16.25" customHeight="1">
      <c r="A90" s="340" t="s">
        <v>606</v>
      </c>
      <c r="B90" s="531"/>
      <c r="C90" s="621"/>
      <c r="D90" s="190"/>
      <c r="E90" s="531"/>
      <c r="F90" s="196">
        <v>34.4</v>
      </c>
      <c r="G90" s="190">
        <v>21.1</v>
      </c>
      <c r="H90" s="196">
        <v>16.2</v>
      </c>
      <c r="I90" s="196">
        <v>134</v>
      </c>
      <c r="J90" s="191">
        <f t="shared" si="28"/>
        <v>2.1234567901234569</v>
      </c>
      <c r="K90" s="191">
        <f t="shared" si="29"/>
        <v>8.2716049382716061</v>
      </c>
      <c r="L90" s="191">
        <f t="shared" si="30"/>
        <v>0.30527104309032005</v>
      </c>
      <c r="M90" s="528"/>
      <c r="N90" s="191">
        <f t="shared" si="21"/>
        <v>1.6303317535545021</v>
      </c>
      <c r="O90" s="528"/>
      <c r="P90" s="109"/>
      <c r="Q90" s="321">
        <v>0.70383700000000005</v>
      </c>
      <c r="R90" s="641"/>
      <c r="S90" s="292"/>
      <c r="T90" s="193">
        <v>3.51</v>
      </c>
      <c r="U90" s="566"/>
      <c r="V90" s="190"/>
      <c r="W90" s="193">
        <v>9.7899999999999991</v>
      </c>
      <c r="X90" s="566"/>
      <c r="Y90" s="552"/>
      <c r="Z90" s="531"/>
      <c r="AA90" s="600"/>
      <c r="AB90" s="600"/>
      <c r="AC90" s="190"/>
    </row>
    <row r="91" spans="1:29" s="247" customFormat="1" ht="16.25" customHeight="1">
      <c r="A91" s="340" t="s">
        <v>607</v>
      </c>
      <c r="B91" s="531"/>
      <c r="C91" s="621"/>
      <c r="D91" s="190"/>
      <c r="E91" s="531"/>
      <c r="F91" s="196">
        <v>37.6</v>
      </c>
      <c r="G91" s="190">
        <v>23</v>
      </c>
      <c r="H91" s="196">
        <v>17.8</v>
      </c>
      <c r="I91" s="196">
        <v>147</v>
      </c>
      <c r="J91" s="191">
        <f t="shared" si="28"/>
        <v>2.1123595505617976</v>
      </c>
      <c r="K91" s="191">
        <f t="shared" si="29"/>
        <v>8.2584269662921344</v>
      </c>
      <c r="L91" s="191">
        <f t="shared" si="30"/>
        <v>0.30432496433534539</v>
      </c>
      <c r="M91" s="528"/>
      <c r="N91" s="191">
        <f t="shared" si="21"/>
        <v>1.6347826086956523</v>
      </c>
      <c r="O91" s="528"/>
      <c r="P91" s="109"/>
      <c r="Q91" s="321">
        <v>0.70367800000000003</v>
      </c>
      <c r="R91" s="641"/>
      <c r="S91" s="292"/>
      <c r="T91" s="193">
        <v>3.43</v>
      </c>
      <c r="U91" s="566"/>
      <c r="V91" s="190"/>
      <c r="W91" s="193">
        <v>8.67</v>
      </c>
      <c r="X91" s="566"/>
      <c r="Y91" s="552"/>
      <c r="Z91" s="531"/>
      <c r="AA91" s="600"/>
      <c r="AB91" s="600"/>
      <c r="AC91" s="190"/>
    </row>
    <row r="92" spans="1:29" s="247" customFormat="1" ht="16.25" customHeight="1">
      <c r="A92" s="340" t="s">
        <v>608</v>
      </c>
      <c r="B92" s="531"/>
      <c r="C92" s="621"/>
      <c r="D92" s="190"/>
      <c r="E92" s="531"/>
      <c r="F92" s="196">
        <v>38.200000000000003</v>
      </c>
      <c r="G92" s="190">
        <v>24.4</v>
      </c>
      <c r="H92" s="196">
        <v>18.5</v>
      </c>
      <c r="I92" s="196">
        <v>152</v>
      </c>
      <c r="J92" s="191">
        <f t="shared" si="28"/>
        <v>2.0648648648648651</v>
      </c>
      <c r="K92" s="191">
        <f t="shared" si="29"/>
        <v>8.2162162162162158</v>
      </c>
      <c r="L92" s="191">
        <f t="shared" si="30"/>
        <v>0.29872166418851864</v>
      </c>
      <c r="M92" s="528"/>
      <c r="N92" s="191">
        <f t="shared" si="21"/>
        <v>1.5655737704918036</v>
      </c>
      <c r="O92" s="528"/>
      <c r="P92" s="109"/>
      <c r="Q92" s="321">
        <v>0.70392600000000005</v>
      </c>
      <c r="R92" s="641"/>
      <c r="S92" s="292"/>
      <c r="T92" s="193">
        <v>3.39</v>
      </c>
      <c r="U92" s="566"/>
      <c r="V92" s="190"/>
      <c r="W92" s="193">
        <v>9.5399999999999991</v>
      </c>
      <c r="X92" s="566"/>
      <c r="Y92" s="552"/>
      <c r="Z92" s="531"/>
      <c r="AA92" s="600"/>
      <c r="AB92" s="600"/>
      <c r="AC92" s="190"/>
    </row>
    <row r="93" spans="1:29" s="247" customFormat="1" ht="16.25" customHeight="1">
      <c r="A93" s="342" t="s">
        <v>609</v>
      </c>
      <c r="B93" s="531" t="s">
        <v>613</v>
      </c>
      <c r="C93" s="621">
        <v>38.299999999999997</v>
      </c>
      <c r="D93" s="190"/>
      <c r="E93" s="531" t="s">
        <v>614</v>
      </c>
      <c r="F93" s="196">
        <v>63</v>
      </c>
      <c r="G93" s="190">
        <v>48.2</v>
      </c>
      <c r="H93" s="196">
        <v>18.8</v>
      </c>
      <c r="I93" s="196">
        <v>245</v>
      </c>
      <c r="J93" s="191">
        <f t="shared" si="28"/>
        <v>3.3510638297872339</v>
      </c>
      <c r="K93" s="191">
        <f t="shared" ref="K93:K96" si="38">I93/H93</f>
        <v>13.031914893617021</v>
      </c>
      <c r="L93" s="191">
        <f t="shared" ref="L93:L96" si="39">1.74+LOG(J93,10)-1.92*LOG(K93,10)</f>
        <v>0.12436688879626523</v>
      </c>
      <c r="M93" s="528">
        <f>AVERAGE(L93:L96)</f>
        <v>0.20480296176505425</v>
      </c>
      <c r="N93" s="191">
        <f t="shared" si="21"/>
        <v>1.3070539419087137</v>
      </c>
      <c r="O93" s="528">
        <f>AVERAGE(N93:N96)</f>
        <v>1.479016322850411</v>
      </c>
      <c r="P93" s="109"/>
      <c r="Q93" s="321">
        <v>0.70345199999999997</v>
      </c>
      <c r="R93" s="641">
        <f>AVERAGE(Q93:Q96)</f>
        <v>0.70359875000000005</v>
      </c>
      <c r="S93" s="292"/>
      <c r="T93" s="193">
        <v>6.2</v>
      </c>
      <c r="U93" s="566">
        <f>AVERAGE(T93:T96)</f>
        <v>5.2225000000000001</v>
      </c>
      <c r="V93" s="190"/>
      <c r="W93" s="193">
        <v>9.35</v>
      </c>
      <c r="X93" s="566">
        <f>AVERAGE(W93:W96)</f>
        <v>8.5350000000000001</v>
      </c>
      <c r="Y93" s="552"/>
      <c r="Z93" s="531" t="s">
        <v>55</v>
      </c>
      <c r="AA93" s="600" t="s">
        <v>716</v>
      </c>
      <c r="AB93" s="600" t="s">
        <v>715</v>
      </c>
      <c r="AC93" s="190"/>
    </row>
    <row r="94" spans="1:29" s="247" customFormat="1" ht="16.25" customHeight="1">
      <c r="A94" s="342" t="s">
        <v>610</v>
      </c>
      <c r="B94" s="531"/>
      <c r="C94" s="621"/>
      <c r="D94" s="190"/>
      <c r="E94" s="531"/>
      <c r="F94" s="196">
        <v>62.9</v>
      </c>
      <c r="G94" s="190">
        <v>47.3</v>
      </c>
      <c r="H94" s="196">
        <v>18.2</v>
      </c>
      <c r="I94" s="196">
        <v>244</v>
      </c>
      <c r="J94" s="191">
        <f t="shared" si="28"/>
        <v>3.4560439560439562</v>
      </c>
      <c r="K94" s="191">
        <f t="shared" si="38"/>
        <v>13.406593406593407</v>
      </c>
      <c r="L94" s="191">
        <f t="shared" si="39"/>
        <v>0.11412785582117779</v>
      </c>
      <c r="M94" s="528"/>
      <c r="N94" s="191">
        <f t="shared" si="21"/>
        <v>1.3298097251585623</v>
      </c>
      <c r="O94" s="528"/>
      <c r="P94" s="109"/>
      <c r="Q94" s="321">
        <v>0.70328800000000002</v>
      </c>
      <c r="R94" s="641"/>
      <c r="S94" s="292"/>
      <c r="T94" s="193">
        <v>5.84</v>
      </c>
      <c r="U94" s="566"/>
      <c r="V94" s="190"/>
      <c r="W94" s="193">
        <v>9.8800000000000008</v>
      </c>
      <c r="X94" s="566"/>
      <c r="Y94" s="552"/>
      <c r="Z94" s="531"/>
      <c r="AA94" s="600"/>
      <c r="AB94" s="600"/>
      <c r="AC94" s="190"/>
    </row>
    <row r="95" spans="1:29" s="247" customFormat="1" ht="16.25" customHeight="1">
      <c r="A95" s="342" t="s">
        <v>611</v>
      </c>
      <c r="B95" s="531"/>
      <c r="C95" s="621"/>
      <c r="D95" s="190"/>
      <c r="E95" s="531"/>
      <c r="F95" s="196">
        <v>73</v>
      </c>
      <c r="G95" s="190">
        <v>46.2</v>
      </c>
      <c r="H95" s="196">
        <v>21.6</v>
      </c>
      <c r="I95" s="196">
        <v>235</v>
      </c>
      <c r="J95" s="191">
        <f t="shared" si="28"/>
        <v>3.3796296296296293</v>
      </c>
      <c r="K95" s="191">
        <f t="shared" si="38"/>
        <v>10.87962962962963</v>
      </c>
      <c r="L95" s="191">
        <f t="shared" si="39"/>
        <v>0.27857001561757921</v>
      </c>
      <c r="M95" s="528"/>
      <c r="N95" s="191">
        <f t="shared" si="21"/>
        <v>1.58008658008658</v>
      </c>
      <c r="O95" s="528"/>
      <c r="P95" s="109"/>
      <c r="Q95" s="321">
        <v>0.70405399999999996</v>
      </c>
      <c r="R95" s="641"/>
      <c r="S95" s="292"/>
      <c r="T95" s="193">
        <v>3.85</v>
      </c>
      <c r="U95" s="566"/>
      <c r="V95" s="190"/>
      <c r="W95" s="193">
        <v>6.73</v>
      </c>
      <c r="X95" s="566"/>
      <c r="Y95" s="552"/>
      <c r="Z95" s="531"/>
      <c r="AA95" s="600"/>
      <c r="AB95" s="600"/>
      <c r="AC95" s="190"/>
    </row>
    <row r="96" spans="1:29" s="243" customFormat="1" ht="16.25" customHeight="1">
      <c r="A96" s="341" t="s">
        <v>612</v>
      </c>
      <c r="B96" s="532"/>
      <c r="C96" s="640"/>
      <c r="D96" s="188"/>
      <c r="E96" s="532"/>
      <c r="F96" s="197">
        <v>76.8</v>
      </c>
      <c r="G96" s="188">
        <v>45.2</v>
      </c>
      <c r="H96" s="197">
        <v>21.3</v>
      </c>
      <c r="I96" s="197">
        <v>233</v>
      </c>
      <c r="J96" s="192">
        <f t="shared" si="28"/>
        <v>3.605633802816901</v>
      </c>
      <c r="K96" s="192">
        <f t="shared" si="38"/>
        <v>10.938967136150234</v>
      </c>
      <c r="L96" s="192">
        <f t="shared" si="39"/>
        <v>0.30214708682519476</v>
      </c>
      <c r="M96" s="529"/>
      <c r="N96" s="192">
        <f t="shared" si="21"/>
        <v>1.6991150442477874</v>
      </c>
      <c r="O96" s="529"/>
      <c r="P96" s="103"/>
      <c r="Q96" s="322">
        <v>0.70360100000000003</v>
      </c>
      <c r="R96" s="642"/>
      <c r="S96" s="293"/>
      <c r="T96" s="194">
        <v>5</v>
      </c>
      <c r="U96" s="567"/>
      <c r="V96" s="188"/>
      <c r="W96" s="194">
        <v>8.18</v>
      </c>
      <c r="X96" s="567"/>
      <c r="Y96" s="553"/>
      <c r="Z96" s="532"/>
      <c r="AA96" s="597"/>
      <c r="AB96" s="597"/>
      <c r="AC96" s="188"/>
    </row>
    <row r="97" spans="1:29" s="247" customFormat="1" ht="23" customHeight="1">
      <c r="A97" s="342" t="s">
        <v>481</v>
      </c>
      <c r="B97" s="530" t="s">
        <v>485</v>
      </c>
      <c r="C97" s="530">
        <v>22.8</v>
      </c>
      <c r="D97" s="530"/>
      <c r="E97" s="530" t="s">
        <v>452</v>
      </c>
      <c r="F97" s="153">
        <v>63.3</v>
      </c>
      <c r="G97" s="153">
        <v>40.799999999999997</v>
      </c>
      <c r="H97" s="153">
        <v>23</v>
      </c>
      <c r="I97" s="153">
        <v>241</v>
      </c>
      <c r="J97" s="155">
        <f t="shared" ref="J97:J100" si="40">F97/H97</f>
        <v>2.7521739130434781</v>
      </c>
      <c r="K97" s="155">
        <f t="shared" ref="K97:K100" si="41">I97/H97</f>
        <v>10.478260869565217</v>
      </c>
      <c r="L97" s="155">
        <f t="shared" ref="L97:L100" si="42">1.74+LOG(J97,10)-1.92*LOG(K97,10)</f>
        <v>0.22072059740979388</v>
      </c>
      <c r="M97" s="527">
        <f>AVERAGE(L97:L100)</f>
        <v>0.20639844716299433</v>
      </c>
      <c r="N97" s="155">
        <f t="shared" si="21"/>
        <v>1.5514705882352942</v>
      </c>
      <c r="O97" s="527">
        <f>AVERAGE(N97:N100)</f>
        <v>1.5224123555030618</v>
      </c>
      <c r="P97" s="245"/>
      <c r="Q97" s="245"/>
      <c r="R97" s="109"/>
      <c r="S97" s="246"/>
      <c r="T97" s="167"/>
      <c r="U97" s="167"/>
      <c r="V97" s="246"/>
      <c r="W97" s="167"/>
      <c r="X97" s="193"/>
      <c r="Y97" s="551" t="s">
        <v>480</v>
      </c>
      <c r="Z97" s="153" t="s">
        <v>152</v>
      </c>
      <c r="AA97" s="596" t="s">
        <v>717</v>
      </c>
      <c r="AB97" s="596" t="s">
        <v>718</v>
      </c>
      <c r="AC97" s="153"/>
    </row>
    <row r="98" spans="1:29" s="247" customFormat="1" ht="23" customHeight="1">
      <c r="A98" s="342" t="s">
        <v>482</v>
      </c>
      <c r="B98" s="531"/>
      <c r="C98" s="531"/>
      <c r="D98" s="531"/>
      <c r="E98" s="531"/>
      <c r="F98" s="153">
        <v>24.9</v>
      </c>
      <c r="G98" s="153">
        <v>16.399999999999999</v>
      </c>
      <c r="H98" s="153">
        <v>14</v>
      </c>
      <c r="I98" s="153">
        <v>121</v>
      </c>
      <c r="J98" s="155">
        <f t="shared" si="40"/>
        <v>1.7785714285714285</v>
      </c>
      <c r="K98" s="155">
        <f t="shared" si="41"/>
        <v>8.6428571428571423</v>
      </c>
      <c r="L98" s="155">
        <f t="shared" si="42"/>
        <v>0.19168922891213147</v>
      </c>
      <c r="M98" s="528"/>
      <c r="N98" s="155">
        <f t="shared" si="21"/>
        <v>1.5182926829268293</v>
      </c>
      <c r="O98" s="528"/>
      <c r="P98" s="245"/>
      <c r="Q98" s="245"/>
      <c r="R98" s="109"/>
      <c r="S98" s="246"/>
      <c r="T98" s="167"/>
      <c r="U98" s="167"/>
      <c r="V98" s="246"/>
      <c r="W98" s="167"/>
      <c r="X98" s="193"/>
      <c r="Y98" s="552"/>
      <c r="Z98" s="153" t="s">
        <v>152</v>
      </c>
      <c r="AA98" s="600"/>
      <c r="AB98" s="600"/>
      <c r="AC98" s="153"/>
    </row>
    <row r="99" spans="1:29" s="247" customFormat="1" ht="23" customHeight="1">
      <c r="A99" s="342" t="s">
        <v>483</v>
      </c>
      <c r="B99" s="531"/>
      <c r="C99" s="531"/>
      <c r="D99" s="531"/>
      <c r="E99" s="531"/>
      <c r="F99" s="153">
        <v>23.5</v>
      </c>
      <c r="G99" s="153">
        <v>15.8</v>
      </c>
      <c r="H99" s="153">
        <v>17.5</v>
      </c>
      <c r="I99" s="153">
        <v>128</v>
      </c>
      <c r="J99" s="155">
        <f t="shared" si="40"/>
        <v>1.3428571428571427</v>
      </c>
      <c r="K99" s="155">
        <f t="shared" si="41"/>
        <v>7.3142857142857141</v>
      </c>
      <c r="L99" s="155">
        <f t="shared" si="42"/>
        <v>0.20881972533922011</v>
      </c>
      <c r="M99" s="528"/>
      <c r="N99" s="155">
        <f t="shared" si="21"/>
        <v>1.4873417721518987</v>
      </c>
      <c r="O99" s="528"/>
      <c r="P99" s="245"/>
      <c r="Q99" s="245"/>
      <c r="R99" s="109"/>
      <c r="S99" s="246"/>
      <c r="T99" s="167"/>
      <c r="U99" s="167"/>
      <c r="V99" s="246"/>
      <c r="W99" s="167"/>
      <c r="X99" s="193"/>
      <c r="Y99" s="552"/>
      <c r="Z99" s="153" t="s">
        <v>152</v>
      </c>
      <c r="AA99" s="600"/>
      <c r="AB99" s="600"/>
      <c r="AC99" s="153"/>
    </row>
    <row r="100" spans="1:29" s="243" customFormat="1" ht="23" customHeight="1">
      <c r="A100" s="341" t="s">
        <v>484</v>
      </c>
      <c r="B100" s="532"/>
      <c r="C100" s="532"/>
      <c r="D100" s="532"/>
      <c r="E100" s="532"/>
      <c r="F100" s="152">
        <v>25.9</v>
      </c>
      <c r="G100" s="152">
        <v>16.899999999999999</v>
      </c>
      <c r="H100" s="152">
        <v>17.399999999999999</v>
      </c>
      <c r="I100" s="152">
        <v>135</v>
      </c>
      <c r="J100" s="156">
        <f t="shared" si="40"/>
        <v>1.4885057471264369</v>
      </c>
      <c r="K100" s="156">
        <f t="shared" si="41"/>
        <v>7.7586206896551735</v>
      </c>
      <c r="L100" s="156">
        <f t="shared" si="42"/>
        <v>0.20436423699083184</v>
      </c>
      <c r="M100" s="529"/>
      <c r="N100" s="156">
        <f t="shared" si="21"/>
        <v>1.5325443786982249</v>
      </c>
      <c r="O100" s="529"/>
      <c r="P100" s="241"/>
      <c r="Q100" s="241"/>
      <c r="R100" s="103"/>
      <c r="S100" s="242"/>
      <c r="T100" s="168"/>
      <c r="U100" s="168"/>
      <c r="V100" s="242"/>
      <c r="W100" s="168"/>
      <c r="X100" s="194"/>
      <c r="Y100" s="553"/>
      <c r="Z100" s="152" t="s">
        <v>152</v>
      </c>
      <c r="AA100" s="597"/>
      <c r="AB100" s="597"/>
      <c r="AC100" s="152"/>
    </row>
    <row r="101" spans="1:29" s="248" customFormat="1" ht="35.5" customHeight="1">
      <c r="A101" s="345" t="s">
        <v>451</v>
      </c>
      <c r="B101" s="531" t="s">
        <v>454</v>
      </c>
      <c r="C101" s="151">
        <v>36.33</v>
      </c>
      <c r="D101" s="151">
        <v>0.97</v>
      </c>
      <c r="E101" s="531" t="s">
        <v>452</v>
      </c>
      <c r="F101" s="203">
        <v>39.5</v>
      </c>
      <c r="G101" s="151">
        <v>36.9</v>
      </c>
      <c r="H101" s="203">
        <v>21.8</v>
      </c>
      <c r="I101" s="204">
        <v>227</v>
      </c>
      <c r="J101" s="161">
        <f t="shared" ref="J101:J115" si="43">F101/H101</f>
        <v>1.8119266055045871</v>
      </c>
      <c r="K101" s="161">
        <f t="shared" ref="K101:K115" si="44">I101/H101</f>
        <v>10.412844036697248</v>
      </c>
      <c r="L101" s="161">
        <f t="shared" ref="L101:L115" si="45">1.74+LOG(J101,10)-1.92*LOG(K101,10)</f>
        <v>4.4407423931901002E-2</v>
      </c>
      <c r="M101" s="161"/>
      <c r="N101" s="161">
        <f t="shared" ref="N101:N115" si="46">F101/G101</f>
        <v>1.070460704607046</v>
      </c>
      <c r="O101" s="161"/>
      <c r="P101" s="200"/>
      <c r="Q101" s="162"/>
      <c r="R101" s="162"/>
      <c r="S101" s="201"/>
      <c r="T101" s="161"/>
      <c r="U101" s="161"/>
      <c r="V101" s="162"/>
      <c r="W101" s="161"/>
      <c r="X101" s="195"/>
      <c r="Y101" s="623" t="s">
        <v>458</v>
      </c>
      <c r="Z101" s="173" t="s">
        <v>55</v>
      </c>
      <c r="AA101" s="557" t="s">
        <v>720</v>
      </c>
      <c r="AB101" s="601" t="s">
        <v>719</v>
      </c>
      <c r="AC101" s="166"/>
    </row>
    <row r="102" spans="1:29" s="244" customFormat="1" ht="32.5" customHeight="1">
      <c r="A102" s="344" t="s">
        <v>453</v>
      </c>
      <c r="B102" s="532"/>
      <c r="C102" s="152">
        <v>39.340000000000003</v>
      </c>
      <c r="D102" s="152">
        <v>1.27</v>
      </c>
      <c r="E102" s="532"/>
      <c r="F102" s="205">
        <v>24.4</v>
      </c>
      <c r="G102" s="152">
        <v>20.7</v>
      </c>
      <c r="H102" s="205">
        <v>21.4</v>
      </c>
      <c r="I102" s="206">
        <v>172</v>
      </c>
      <c r="J102" s="156">
        <f t="shared" si="43"/>
        <v>1.1401869158878504</v>
      </c>
      <c r="K102" s="156">
        <f t="shared" si="44"/>
        <v>8.0373831775700939</v>
      </c>
      <c r="L102" s="156">
        <f t="shared" si="45"/>
        <v>5.9155879757490926E-2</v>
      </c>
      <c r="M102" s="156"/>
      <c r="N102" s="156">
        <f t="shared" si="46"/>
        <v>1.1787439613526569</v>
      </c>
      <c r="O102" s="156"/>
      <c r="P102" s="207"/>
      <c r="Q102" s="159"/>
      <c r="R102" s="159"/>
      <c r="S102" s="208"/>
      <c r="T102" s="156"/>
      <c r="U102" s="156"/>
      <c r="V102" s="159"/>
      <c r="W102" s="156"/>
      <c r="X102" s="192"/>
      <c r="Y102" s="625"/>
      <c r="Z102" s="152" t="s">
        <v>55</v>
      </c>
      <c r="AA102" s="559"/>
      <c r="AB102" s="602"/>
      <c r="AC102" s="165"/>
    </row>
    <row r="103" spans="1:29" s="249" customFormat="1" ht="17.5" customHeight="1">
      <c r="A103" s="343" t="s">
        <v>525</v>
      </c>
      <c r="B103" s="530" t="s">
        <v>526</v>
      </c>
      <c r="C103" s="153">
        <v>22.95</v>
      </c>
      <c r="D103" s="153">
        <v>1.1599999999999999</v>
      </c>
      <c r="E103" s="631" t="s">
        <v>37</v>
      </c>
      <c r="F103" s="213">
        <v>23.2</v>
      </c>
      <c r="G103" s="153">
        <v>18.899999999999999</v>
      </c>
      <c r="H103" s="213">
        <v>17.2</v>
      </c>
      <c r="I103" s="214">
        <v>129</v>
      </c>
      <c r="J103" s="155">
        <f t="shared" si="43"/>
        <v>1.3488372093023255</v>
      </c>
      <c r="K103" s="155">
        <f t="shared" si="44"/>
        <v>7.5</v>
      </c>
      <c r="L103" s="155">
        <f t="shared" si="45"/>
        <v>0.18984191227128688</v>
      </c>
      <c r="M103" s="155"/>
      <c r="N103" s="155">
        <f t="shared" si="46"/>
        <v>1.2275132275132277</v>
      </c>
      <c r="O103" s="155"/>
      <c r="P103" s="217">
        <v>0.70388799999999996</v>
      </c>
      <c r="Q103" s="158">
        <v>0.70385299999999995</v>
      </c>
      <c r="R103" s="158"/>
      <c r="S103" s="218">
        <v>0.51261000000000001</v>
      </c>
      <c r="T103" s="213">
        <v>-0.4</v>
      </c>
      <c r="U103" s="155"/>
      <c r="V103" s="158">
        <v>0.28286</v>
      </c>
      <c r="W103" s="213">
        <v>3.5</v>
      </c>
      <c r="X103" s="213"/>
      <c r="Y103" s="623" t="s">
        <v>527</v>
      </c>
      <c r="Z103" s="153" t="s">
        <v>152</v>
      </c>
      <c r="AA103" s="557" t="s">
        <v>721</v>
      </c>
      <c r="AB103" s="601" t="s">
        <v>722</v>
      </c>
      <c r="AC103" s="164"/>
    </row>
    <row r="104" spans="1:29" s="249" customFormat="1" ht="17" customHeight="1">
      <c r="A104" s="343" t="s">
        <v>524</v>
      </c>
      <c r="B104" s="531"/>
      <c r="C104" s="153">
        <v>23.07</v>
      </c>
      <c r="D104" s="153">
        <v>1.41</v>
      </c>
      <c r="E104" s="632"/>
      <c r="F104" s="213">
        <v>18.899999999999999</v>
      </c>
      <c r="G104" s="153">
        <v>15.8</v>
      </c>
      <c r="H104" s="213">
        <v>17.399999999999999</v>
      </c>
      <c r="I104" s="214">
        <v>120</v>
      </c>
      <c r="J104" s="155">
        <f t="shared" si="43"/>
        <v>1.0862068965517242</v>
      </c>
      <c r="K104" s="155">
        <f t="shared" si="44"/>
        <v>6.8965517241379315</v>
      </c>
      <c r="L104" s="155">
        <f t="shared" si="45"/>
        <v>0.16573912018179637</v>
      </c>
      <c r="M104" s="155"/>
      <c r="N104" s="155">
        <f t="shared" si="46"/>
        <v>1.1962025316455696</v>
      </c>
      <c r="O104" s="155"/>
      <c r="P104" s="217">
        <v>0.70433000000000001</v>
      </c>
      <c r="Q104" s="158">
        <v>0.70431999999999995</v>
      </c>
      <c r="R104" s="158"/>
      <c r="S104" s="218">
        <v>0.51266299999999998</v>
      </c>
      <c r="T104" s="213">
        <v>0.6</v>
      </c>
      <c r="U104" s="155"/>
      <c r="V104" s="158">
        <v>0.28287000000000001</v>
      </c>
      <c r="W104" s="213">
        <v>3.8</v>
      </c>
      <c r="X104" s="213"/>
      <c r="Y104" s="624"/>
      <c r="Z104" s="153" t="s">
        <v>152</v>
      </c>
      <c r="AA104" s="558"/>
      <c r="AB104" s="603"/>
      <c r="AC104" s="164"/>
    </row>
    <row r="105" spans="1:29" s="249" customFormat="1" ht="17" customHeight="1">
      <c r="A105" s="345" t="s">
        <v>520</v>
      </c>
      <c r="B105" s="531"/>
      <c r="C105" s="153">
        <v>43.61</v>
      </c>
      <c r="D105" s="153">
        <v>0.78</v>
      </c>
      <c r="E105" s="632"/>
      <c r="F105" s="213">
        <v>28.2</v>
      </c>
      <c r="G105" s="153">
        <v>21.1</v>
      </c>
      <c r="H105" s="213">
        <v>21.5</v>
      </c>
      <c r="I105" s="214">
        <v>161</v>
      </c>
      <c r="J105" s="155">
        <f t="shared" si="43"/>
        <v>1.3116279069767443</v>
      </c>
      <c r="K105" s="155">
        <f t="shared" si="44"/>
        <v>7.4883720930232558</v>
      </c>
      <c r="L105" s="155">
        <f t="shared" si="45"/>
        <v>0.17898680946056689</v>
      </c>
      <c r="M105" s="155"/>
      <c r="N105" s="155">
        <f t="shared" si="46"/>
        <v>1.3364928909952605</v>
      </c>
      <c r="O105" s="155"/>
      <c r="P105" s="217">
        <v>0.70459499999999997</v>
      </c>
      <c r="Q105" s="158">
        <v>0.70447199999999999</v>
      </c>
      <c r="R105" s="158"/>
      <c r="S105" s="218">
        <v>0.51263999999999998</v>
      </c>
      <c r="T105" s="213">
        <v>0.4</v>
      </c>
      <c r="U105" s="155"/>
      <c r="V105" s="158">
        <v>0.282918</v>
      </c>
      <c r="W105" s="213">
        <v>5.9</v>
      </c>
      <c r="X105" s="213"/>
      <c r="Y105" s="624"/>
      <c r="Z105" s="153" t="s">
        <v>152</v>
      </c>
      <c r="AA105" s="558"/>
      <c r="AB105" s="603"/>
      <c r="AC105" s="164"/>
    </row>
    <row r="106" spans="1:29" s="249" customFormat="1" ht="17.5" customHeight="1">
      <c r="A106" s="345" t="s">
        <v>523</v>
      </c>
      <c r="B106" s="531"/>
      <c r="C106" s="153">
        <v>49.16</v>
      </c>
      <c r="D106" s="153">
        <v>7.65</v>
      </c>
      <c r="E106" s="632"/>
      <c r="F106" s="213">
        <v>68.900000000000006</v>
      </c>
      <c r="G106" s="153">
        <v>45.1</v>
      </c>
      <c r="H106" s="213">
        <v>22.2</v>
      </c>
      <c r="I106" s="214">
        <v>241</v>
      </c>
      <c r="J106" s="155">
        <f t="shared" si="43"/>
        <v>3.1036036036036041</v>
      </c>
      <c r="K106" s="155">
        <f t="shared" si="44"/>
        <v>10.855855855855856</v>
      </c>
      <c r="L106" s="155">
        <f t="shared" si="45"/>
        <v>0.24339123665846607</v>
      </c>
      <c r="M106" s="155"/>
      <c r="N106" s="155">
        <f t="shared" si="46"/>
        <v>1.5277161862527717</v>
      </c>
      <c r="O106" s="155"/>
      <c r="P106" s="217">
        <v>0.70410300000000003</v>
      </c>
      <c r="Q106" s="158">
        <v>0.70403000000000004</v>
      </c>
      <c r="R106" s="158"/>
      <c r="S106" s="218">
        <v>0.51277499999999998</v>
      </c>
      <c r="T106" s="213">
        <v>3.2</v>
      </c>
      <c r="U106" s="155"/>
      <c r="V106" s="158">
        <v>0.283001</v>
      </c>
      <c r="W106" s="213">
        <v>8.9</v>
      </c>
      <c r="X106" s="213"/>
      <c r="Y106" s="624"/>
      <c r="Z106" s="153" t="s">
        <v>49</v>
      </c>
      <c r="AA106" s="558"/>
      <c r="AB106" s="603"/>
      <c r="AC106" s="164"/>
    </row>
    <row r="107" spans="1:29" s="249" customFormat="1" ht="17.5" customHeight="1">
      <c r="A107" s="345" t="s">
        <v>521</v>
      </c>
      <c r="B107" s="531"/>
      <c r="C107" s="153">
        <v>44.9</v>
      </c>
      <c r="D107" s="153">
        <v>1.73</v>
      </c>
      <c r="E107" s="632"/>
      <c r="F107" s="213">
        <v>80.599999999999994</v>
      </c>
      <c r="G107" s="153">
        <v>50.2</v>
      </c>
      <c r="H107" s="213">
        <v>26.4</v>
      </c>
      <c r="I107" s="214">
        <v>234</v>
      </c>
      <c r="J107" s="155">
        <f t="shared" si="43"/>
        <v>3.0530303030303028</v>
      </c>
      <c r="K107" s="155">
        <f t="shared" si="44"/>
        <v>8.8636363636363633</v>
      </c>
      <c r="L107" s="155">
        <f t="shared" si="45"/>
        <v>0.40531620829786119</v>
      </c>
      <c r="M107" s="155"/>
      <c r="N107" s="155">
        <f t="shared" si="46"/>
        <v>1.6055776892430278</v>
      </c>
      <c r="O107" s="155"/>
      <c r="P107" s="217">
        <v>0.70358799999999999</v>
      </c>
      <c r="Q107" s="158">
        <v>0.70349099999999998</v>
      </c>
      <c r="R107" s="158"/>
      <c r="S107" s="218">
        <v>0.51285199999999997</v>
      </c>
      <c r="T107" s="213">
        <v>4.7</v>
      </c>
      <c r="U107" s="155"/>
      <c r="V107" s="158">
        <v>0.28299999999999997</v>
      </c>
      <c r="W107" s="213">
        <v>8.8000000000000007</v>
      </c>
      <c r="X107" s="213"/>
      <c r="Y107" s="624"/>
      <c r="Z107" s="153" t="s">
        <v>55</v>
      </c>
      <c r="AA107" s="558"/>
      <c r="AB107" s="603"/>
      <c r="AC107" s="164"/>
    </row>
    <row r="108" spans="1:29" s="244" customFormat="1" ht="17.5" customHeight="1">
      <c r="A108" s="344" t="s">
        <v>522</v>
      </c>
      <c r="B108" s="532"/>
      <c r="C108" s="152">
        <v>41.95</v>
      </c>
      <c r="D108" s="152">
        <v>4.43</v>
      </c>
      <c r="E108" s="633"/>
      <c r="F108" s="205">
        <v>31.4</v>
      </c>
      <c r="G108" s="152">
        <v>25</v>
      </c>
      <c r="H108" s="205">
        <v>18.8</v>
      </c>
      <c r="I108" s="206">
        <v>153</v>
      </c>
      <c r="J108" s="156">
        <f t="shared" si="43"/>
        <v>1.6702127659574466</v>
      </c>
      <c r="K108" s="156">
        <f t="shared" si="44"/>
        <v>8.1382978723404253</v>
      </c>
      <c r="L108" s="156">
        <f t="shared" si="45"/>
        <v>0.21454732222601081</v>
      </c>
      <c r="M108" s="156"/>
      <c r="N108" s="156">
        <f t="shared" si="46"/>
        <v>1.256</v>
      </c>
      <c r="O108" s="156"/>
      <c r="P108" s="219">
        <v>0.70468399999999998</v>
      </c>
      <c r="Q108" s="159">
        <v>0.70459400000000005</v>
      </c>
      <c r="R108" s="159"/>
      <c r="S108" s="220">
        <v>0.51262600000000003</v>
      </c>
      <c r="T108" s="205">
        <v>0.1</v>
      </c>
      <c r="U108" s="156"/>
      <c r="V108" s="159">
        <v>0.28287899999999999</v>
      </c>
      <c r="W108" s="205">
        <v>4.5</v>
      </c>
      <c r="X108" s="205"/>
      <c r="Y108" s="625"/>
      <c r="Z108" s="152" t="s">
        <v>49</v>
      </c>
      <c r="AA108" s="559"/>
      <c r="AB108" s="602"/>
      <c r="AC108" s="165"/>
    </row>
    <row r="109" spans="1:29" s="249" customFormat="1" ht="17.5" customHeight="1">
      <c r="A109" s="348" t="s">
        <v>647</v>
      </c>
      <c r="B109" s="530" t="s">
        <v>648</v>
      </c>
      <c r="C109" s="396">
        <v>41.6</v>
      </c>
      <c r="D109" s="396">
        <v>0.3</v>
      </c>
      <c r="E109" s="606" t="s">
        <v>530</v>
      </c>
      <c r="F109" s="213">
        <v>28</v>
      </c>
      <c r="G109" s="396">
        <v>16.899999999999999</v>
      </c>
      <c r="H109" s="213">
        <v>14.1</v>
      </c>
      <c r="I109" s="214">
        <v>149</v>
      </c>
      <c r="J109" s="394">
        <f t="shared" si="43"/>
        <v>1.9858156028368794</v>
      </c>
      <c r="K109" s="394">
        <f t="shared" si="44"/>
        <v>10.567375886524824</v>
      </c>
      <c r="L109" s="394">
        <f t="shared" si="45"/>
        <v>7.1921979633602362E-2</v>
      </c>
      <c r="M109" s="394"/>
      <c r="N109" s="394">
        <f t="shared" si="46"/>
        <v>1.6568047337278109</v>
      </c>
      <c r="O109" s="394"/>
      <c r="P109" s="217"/>
      <c r="Q109" s="402"/>
      <c r="R109" s="402"/>
      <c r="S109" s="218"/>
      <c r="T109" s="213"/>
      <c r="U109" s="394"/>
      <c r="V109" s="402"/>
      <c r="W109" s="213"/>
      <c r="X109" s="213"/>
      <c r="Y109" s="623" t="s">
        <v>649</v>
      </c>
      <c r="Z109" s="530" t="s">
        <v>152</v>
      </c>
      <c r="AA109" s="557" t="s">
        <v>724</v>
      </c>
      <c r="AB109" s="601" t="s">
        <v>723</v>
      </c>
      <c r="AC109" s="399"/>
    </row>
    <row r="110" spans="1:29" s="249" customFormat="1" ht="17.5" customHeight="1">
      <c r="A110" s="348" t="s">
        <v>650</v>
      </c>
      <c r="B110" s="531"/>
      <c r="C110" s="396">
        <v>43</v>
      </c>
      <c r="D110" s="396">
        <v>0.4</v>
      </c>
      <c r="E110" s="607"/>
      <c r="F110" s="213">
        <v>25.4</v>
      </c>
      <c r="G110" s="396">
        <v>14.1</v>
      </c>
      <c r="H110" s="213">
        <v>15</v>
      </c>
      <c r="I110" s="214">
        <v>138</v>
      </c>
      <c r="J110" s="394">
        <f t="shared" si="43"/>
        <v>1.6933333333333331</v>
      </c>
      <c r="K110" s="394">
        <f t="shared" si="44"/>
        <v>9.1999999999999993</v>
      </c>
      <c r="L110" s="394">
        <f t="shared" si="45"/>
        <v>0.11826982906079087</v>
      </c>
      <c r="M110" s="394"/>
      <c r="N110" s="394">
        <f t="shared" si="46"/>
        <v>1.801418439716312</v>
      </c>
      <c r="O110" s="394"/>
      <c r="P110" s="217"/>
      <c r="Q110" s="402"/>
      <c r="R110" s="402"/>
      <c r="S110" s="218"/>
      <c r="T110" s="213"/>
      <c r="U110" s="394"/>
      <c r="V110" s="402"/>
      <c r="W110" s="213"/>
      <c r="X110" s="213"/>
      <c r="Y110" s="624"/>
      <c r="Z110" s="531"/>
      <c r="AA110" s="558"/>
      <c r="AB110" s="603"/>
      <c r="AC110" s="399"/>
    </row>
    <row r="111" spans="1:29" s="249" customFormat="1" ht="17.5" customHeight="1">
      <c r="A111" s="348" t="s">
        <v>651</v>
      </c>
      <c r="B111" s="531"/>
      <c r="C111" s="396">
        <v>50.9</v>
      </c>
      <c r="D111" s="396">
        <v>0.4</v>
      </c>
      <c r="E111" s="607"/>
      <c r="F111" s="213">
        <v>53.5</v>
      </c>
      <c r="G111" s="396">
        <v>34</v>
      </c>
      <c r="H111" s="213">
        <v>19.7</v>
      </c>
      <c r="I111" s="214">
        <v>235</v>
      </c>
      <c r="J111" s="394">
        <f t="shared" si="43"/>
        <v>2.7157360406091371</v>
      </c>
      <c r="K111" s="394">
        <f t="shared" si="44"/>
        <v>11.928934010152284</v>
      </c>
      <c r="L111" s="394">
        <f t="shared" si="45"/>
        <v>0.10681241452815993</v>
      </c>
      <c r="M111" s="394"/>
      <c r="N111" s="394">
        <f t="shared" si="46"/>
        <v>1.5735294117647058</v>
      </c>
      <c r="O111" s="394"/>
      <c r="P111" s="217">
        <v>0.70350100000000004</v>
      </c>
      <c r="Q111" s="391">
        <v>0.70340000000000003</v>
      </c>
      <c r="R111" s="402"/>
      <c r="S111" s="218">
        <v>0.51285000000000003</v>
      </c>
      <c r="T111" s="213">
        <v>4.7</v>
      </c>
      <c r="U111" s="394"/>
      <c r="V111" s="402"/>
      <c r="W111" s="213"/>
      <c r="X111" s="213"/>
      <c r="Y111" s="624"/>
      <c r="Z111" s="531"/>
      <c r="AA111" s="558"/>
      <c r="AB111" s="603"/>
      <c r="AC111" s="399"/>
    </row>
    <row r="112" spans="1:29" s="249" customFormat="1" ht="17.5" customHeight="1">
      <c r="A112" s="348" t="s">
        <v>652</v>
      </c>
      <c r="B112" s="531"/>
      <c r="C112" s="396">
        <v>51</v>
      </c>
      <c r="D112" s="396">
        <v>0.5</v>
      </c>
      <c r="E112" s="607"/>
      <c r="F112" s="213">
        <v>32.799999999999997</v>
      </c>
      <c r="G112" s="396">
        <v>26</v>
      </c>
      <c r="H112" s="213">
        <v>17.899999999999999</v>
      </c>
      <c r="I112" s="214">
        <v>143</v>
      </c>
      <c r="J112" s="394">
        <f t="shared" si="43"/>
        <v>1.8324022346368716</v>
      </c>
      <c r="K112" s="394">
        <f t="shared" si="44"/>
        <v>7.9888268156424589</v>
      </c>
      <c r="L112" s="394">
        <f t="shared" si="45"/>
        <v>0.27025344028026255</v>
      </c>
      <c r="M112" s="394"/>
      <c r="N112" s="394">
        <f t="shared" si="46"/>
        <v>1.2615384615384615</v>
      </c>
      <c r="O112" s="394"/>
      <c r="P112" s="217">
        <v>0.70358799999999999</v>
      </c>
      <c r="Q112" s="391">
        <v>0.70350000000000001</v>
      </c>
      <c r="R112" s="402"/>
      <c r="S112" s="218">
        <v>0.51287199999999999</v>
      </c>
      <c r="T112" s="213">
        <v>5</v>
      </c>
      <c r="U112" s="394"/>
      <c r="V112" s="402"/>
      <c r="W112" s="213"/>
      <c r="X112" s="213"/>
      <c r="Y112" s="624"/>
      <c r="Z112" s="531"/>
      <c r="AA112" s="558"/>
      <c r="AB112" s="603"/>
      <c r="AC112" s="399"/>
    </row>
    <row r="113" spans="1:29" s="249" customFormat="1" ht="17.5" customHeight="1">
      <c r="A113" s="348" t="s">
        <v>653</v>
      </c>
      <c r="B113" s="531"/>
      <c r="C113" s="396">
        <v>49.7</v>
      </c>
      <c r="D113" s="396">
        <v>0.2</v>
      </c>
      <c r="E113" s="607"/>
      <c r="F113" s="213">
        <v>66.7</v>
      </c>
      <c r="G113" s="396">
        <v>44</v>
      </c>
      <c r="H113" s="213">
        <v>17.399999999999999</v>
      </c>
      <c r="I113" s="214">
        <v>301</v>
      </c>
      <c r="J113" s="394">
        <f t="shared" si="43"/>
        <v>3.8333333333333339</v>
      </c>
      <c r="K113" s="394">
        <f t="shared" si="44"/>
        <v>17.298850574712645</v>
      </c>
      <c r="L113" s="394">
        <f t="shared" si="45"/>
        <v>-5.3416529203638152E-2</v>
      </c>
      <c r="M113" s="394"/>
      <c r="N113" s="394">
        <f t="shared" si="46"/>
        <v>1.5159090909090909</v>
      </c>
      <c r="O113" s="394"/>
      <c r="P113" s="217"/>
      <c r="Q113" s="402"/>
      <c r="R113" s="402"/>
      <c r="S113" s="218"/>
      <c r="T113" s="213"/>
      <c r="U113" s="394"/>
      <c r="V113" s="402"/>
      <c r="W113" s="213"/>
      <c r="X113" s="213"/>
      <c r="Y113" s="624"/>
      <c r="Z113" s="531"/>
      <c r="AA113" s="558"/>
      <c r="AB113" s="603"/>
      <c r="AC113" s="399"/>
    </row>
    <row r="114" spans="1:29" s="249" customFormat="1" ht="17.5" customHeight="1">
      <c r="A114" s="348" t="s">
        <v>654</v>
      </c>
      <c r="B114" s="531"/>
      <c r="C114" s="396">
        <v>48.5</v>
      </c>
      <c r="D114" s="396">
        <v>0.8</v>
      </c>
      <c r="E114" s="607"/>
      <c r="F114" s="213">
        <v>61</v>
      </c>
      <c r="G114" s="396">
        <v>33.700000000000003</v>
      </c>
      <c r="H114" s="213">
        <v>19.8</v>
      </c>
      <c r="I114" s="214">
        <v>215</v>
      </c>
      <c r="J114" s="394">
        <f t="shared" si="43"/>
        <v>3.0808080808080809</v>
      </c>
      <c r="K114" s="394">
        <f t="shared" si="44"/>
        <v>10.858585858585858</v>
      </c>
      <c r="L114" s="394">
        <f t="shared" si="45"/>
        <v>0.23997996701341395</v>
      </c>
      <c r="M114" s="394"/>
      <c r="N114" s="394">
        <f t="shared" si="46"/>
        <v>1.8100890207715132</v>
      </c>
      <c r="O114" s="394"/>
      <c r="P114" s="217">
        <v>0.70331900000000003</v>
      </c>
      <c r="Q114" s="391">
        <v>0.70320000000000005</v>
      </c>
      <c r="R114" s="402"/>
      <c r="S114" s="218">
        <v>0.51289300000000004</v>
      </c>
      <c r="T114" s="213">
        <v>5.4</v>
      </c>
      <c r="U114" s="394"/>
      <c r="V114" s="402"/>
      <c r="W114" s="213"/>
      <c r="X114" s="213"/>
      <c r="Y114" s="624"/>
      <c r="Z114" s="531"/>
      <c r="AA114" s="558"/>
      <c r="AB114" s="603"/>
      <c r="AC114" s="399"/>
    </row>
    <row r="115" spans="1:29" s="244" customFormat="1" ht="17.5" customHeight="1">
      <c r="A115" s="400" t="s">
        <v>655</v>
      </c>
      <c r="B115" s="532"/>
      <c r="C115" s="397">
        <v>50.1</v>
      </c>
      <c r="D115" s="397">
        <v>0.8</v>
      </c>
      <c r="E115" s="608"/>
      <c r="F115" s="205">
        <v>67.400000000000006</v>
      </c>
      <c r="G115" s="397">
        <v>40.6</v>
      </c>
      <c r="H115" s="205">
        <v>19.399999999999999</v>
      </c>
      <c r="I115" s="206">
        <v>241</v>
      </c>
      <c r="J115" s="395">
        <f t="shared" si="43"/>
        <v>3.4742268041237119</v>
      </c>
      <c r="K115" s="395">
        <f t="shared" si="44"/>
        <v>12.422680412371134</v>
      </c>
      <c r="L115" s="395">
        <f t="shared" si="45"/>
        <v>0.17996476632738068</v>
      </c>
      <c r="M115" s="395"/>
      <c r="N115" s="395">
        <f t="shared" si="46"/>
        <v>1.6600985221674878</v>
      </c>
      <c r="O115" s="395"/>
      <c r="P115" s="219"/>
      <c r="Q115" s="401"/>
      <c r="R115" s="401"/>
      <c r="S115" s="220"/>
      <c r="T115" s="205"/>
      <c r="U115" s="395"/>
      <c r="V115" s="401"/>
      <c r="W115" s="205"/>
      <c r="X115" s="205"/>
      <c r="Y115" s="625"/>
      <c r="Z115" s="532"/>
      <c r="AA115" s="559"/>
      <c r="AB115" s="602"/>
      <c r="AC115" s="400"/>
    </row>
    <row r="116" spans="1:29" s="249" customFormat="1" ht="37.25" customHeight="1">
      <c r="A116" s="343" t="s">
        <v>528</v>
      </c>
      <c r="B116" s="530" t="s">
        <v>531</v>
      </c>
      <c r="C116" s="153">
        <v>60.1</v>
      </c>
      <c r="D116" s="153">
        <v>1.5</v>
      </c>
      <c r="E116" s="606" t="s">
        <v>530</v>
      </c>
      <c r="F116" s="213">
        <v>9.4</v>
      </c>
      <c r="G116" s="153">
        <v>7.57</v>
      </c>
      <c r="H116" s="213">
        <v>14.5</v>
      </c>
      <c r="I116" s="213">
        <v>91.6</v>
      </c>
      <c r="J116" s="155">
        <f>F116/H116</f>
        <v>0.64827586206896559</v>
      </c>
      <c r="K116" s="155">
        <f>I116/H116</f>
        <v>6.3172413793103441</v>
      </c>
      <c r="L116" s="155">
        <f>1.74+LOG(J116,10)-1.92*LOG(K116,10)</f>
        <v>1.4747106213603312E-2</v>
      </c>
      <c r="M116" s="155"/>
      <c r="N116" s="155">
        <f>F116/G116</f>
        <v>1.2417437252311756</v>
      </c>
      <c r="O116" s="155"/>
      <c r="P116" s="282">
        <v>0.70352800000000004</v>
      </c>
      <c r="Q116" s="158">
        <v>0.70349899999999999</v>
      </c>
      <c r="R116" s="158"/>
      <c r="S116" s="283">
        <v>0.51291399999999998</v>
      </c>
      <c r="T116" s="213">
        <v>5.5</v>
      </c>
      <c r="U116" s="155"/>
      <c r="V116" s="158"/>
      <c r="W116" s="213"/>
      <c r="X116" s="213"/>
      <c r="Y116" s="598" t="s">
        <v>534</v>
      </c>
      <c r="Z116" s="153" t="s">
        <v>533</v>
      </c>
      <c r="AA116" s="596" t="s">
        <v>726</v>
      </c>
      <c r="AB116" s="604" t="s">
        <v>725</v>
      </c>
      <c r="AC116" s="164"/>
    </row>
    <row r="117" spans="1:29" s="244" customFormat="1" ht="37.25" customHeight="1">
      <c r="A117" s="344" t="s">
        <v>529</v>
      </c>
      <c r="B117" s="532"/>
      <c r="C117" s="152">
        <v>70.099999999999994</v>
      </c>
      <c r="D117" s="152">
        <v>0.9</v>
      </c>
      <c r="E117" s="608"/>
      <c r="F117" s="205">
        <v>28.4</v>
      </c>
      <c r="G117" s="152">
        <v>20.6</v>
      </c>
      <c r="H117" s="205">
        <v>19.8</v>
      </c>
      <c r="I117" s="206">
        <v>181</v>
      </c>
      <c r="J117" s="156">
        <f>F117/H117</f>
        <v>1.4343434343434343</v>
      </c>
      <c r="K117" s="156">
        <f>I117/H117</f>
        <v>9.1414141414141419</v>
      </c>
      <c r="L117" s="156">
        <f>1.74+LOG(J117,10)-1.92*LOG(K117,10)</f>
        <v>5.1507451338812071E-2</v>
      </c>
      <c r="M117" s="156"/>
      <c r="N117" s="156">
        <f>F117/G117</f>
        <v>1.378640776699029</v>
      </c>
      <c r="O117" s="156"/>
      <c r="P117" s="284">
        <v>0.70536699999999997</v>
      </c>
      <c r="Q117" s="159">
        <v>0.70524799999999999</v>
      </c>
      <c r="R117" s="159"/>
      <c r="S117" s="285">
        <v>0.51273800000000003</v>
      </c>
      <c r="T117" s="156">
        <v>2.33</v>
      </c>
      <c r="U117" s="156"/>
      <c r="V117" s="159"/>
      <c r="W117" s="205"/>
      <c r="X117" s="205"/>
      <c r="Y117" s="599"/>
      <c r="Z117" s="152" t="s">
        <v>310</v>
      </c>
      <c r="AA117" s="597"/>
      <c r="AB117" s="605"/>
      <c r="AC117" s="165"/>
    </row>
    <row r="118" spans="1:29" s="249" customFormat="1" ht="32" customHeight="1">
      <c r="A118" s="55" t="s">
        <v>470</v>
      </c>
      <c r="B118" s="636" t="s">
        <v>472</v>
      </c>
      <c r="C118" s="164">
        <v>58.36</v>
      </c>
      <c r="D118" s="153">
        <v>1.64</v>
      </c>
      <c r="E118" s="530" t="s">
        <v>452</v>
      </c>
      <c r="F118" s="213">
        <v>24.4</v>
      </c>
      <c r="G118" s="153">
        <v>19.399999999999999</v>
      </c>
      <c r="H118" s="213">
        <v>23.6</v>
      </c>
      <c r="I118" s="214">
        <v>198</v>
      </c>
      <c r="J118" s="155">
        <f t="shared" ref="J118:J123" si="47">F118/H118</f>
        <v>1.0338983050847457</v>
      </c>
      <c r="K118" s="155">
        <f t="shared" ref="K118:K123" si="48">I118/H118</f>
        <v>8.3898305084745761</v>
      </c>
      <c r="L118" s="155">
        <f t="shared" ref="L118:L123" si="49">1.74+LOG(J118,10)-1.92*LOG(K118,10)</f>
        <v>-1.9128296230912056E-2</v>
      </c>
      <c r="M118" s="155"/>
      <c r="N118" s="155">
        <f>F118/G118</f>
        <v>1.2577319587628866</v>
      </c>
      <c r="O118" s="155"/>
      <c r="P118" s="229">
        <v>0.7046</v>
      </c>
      <c r="Q118" s="231">
        <v>0.70452999999999999</v>
      </c>
      <c r="R118" s="158"/>
      <c r="S118" s="232">
        <v>0.51276999999999995</v>
      </c>
      <c r="T118" s="155">
        <v>3</v>
      </c>
      <c r="U118" s="155"/>
      <c r="V118" s="158"/>
      <c r="W118" s="155"/>
      <c r="X118" s="191"/>
      <c r="Y118" s="623" t="s">
        <v>532</v>
      </c>
      <c r="Z118" s="153" t="s">
        <v>152</v>
      </c>
      <c r="AA118" s="414" t="s">
        <v>728</v>
      </c>
      <c r="AB118" s="425" t="s">
        <v>727</v>
      </c>
      <c r="AC118" s="164"/>
    </row>
    <row r="119" spans="1:29" s="244" customFormat="1" ht="29.5" customHeight="1">
      <c r="A119" s="344" t="s">
        <v>471</v>
      </c>
      <c r="B119" s="637"/>
      <c r="C119" s="152">
        <v>81.58</v>
      </c>
      <c r="D119" s="152">
        <v>2.46</v>
      </c>
      <c r="E119" s="532"/>
      <c r="F119" s="205">
        <v>49.6</v>
      </c>
      <c r="G119" s="152">
        <v>41.4</v>
      </c>
      <c r="H119" s="205">
        <v>26</v>
      </c>
      <c r="I119" s="206">
        <v>295</v>
      </c>
      <c r="J119" s="156">
        <f t="shared" si="47"/>
        <v>1.9076923076923078</v>
      </c>
      <c r="K119" s="156">
        <f t="shared" si="48"/>
        <v>11.346153846153847</v>
      </c>
      <c r="L119" s="156">
        <f t="shared" si="49"/>
        <v>-4.8011140547221665E-3</v>
      </c>
      <c r="M119" s="156"/>
      <c r="N119" s="156">
        <f>F119/G119</f>
        <v>1.1980676328502415</v>
      </c>
      <c r="O119" s="156"/>
      <c r="P119" s="230">
        <v>0.70426999999999995</v>
      </c>
      <c r="Q119" s="160">
        <v>0.70426999999999995</v>
      </c>
      <c r="R119" s="159"/>
      <c r="S119" s="233">
        <v>0.51268000000000002</v>
      </c>
      <c r="T119" s="156">
        <v>1.74</v>
      </c>
      <c r="U119" s="156"/>
      <c r="V119" s="159"/>
      <c r="W119" s="156"/>
      <c r="X119" s="192"/>
      <c r="Y119" s="625"/>
      <c r="Z119" s="152" t="s">
        <v>55</v>
      </c>
      <c r="AA119" s="415" t="s">
        <v>729</v>
      </c>
      <c r="AB119" s="426" t="s">
        <v>730</v>
      </c>
      <c r="AC119" s="165"/>
    </row>
    <row r="120" spans="1:29" s="291" customFormat="1" ht="50.5" customHeight="1">
      <c r="A120" s="286" t="s">
        <v>459</v>
      </c>
      <c r="B120" s="286" t="s">
        <v>460</v>
      </c>
      <c r="C120" s="286">
        <v>73.5</v>
      </c>
      <c r="D120" s="286">
        <v>0.3</v>
      </c>
      <c r="E120" s="287" t="s">
        <v>37</v>
      </c>
      <c r="F120" s="286">
        <v>59.5</v>
      </c>
      <c r="G120" s="286">
        <v>29.86</v>
      </c>
      <c r="H120" s="286">
        <v>21.4</v>
      </c>
      <c r="I120" s="286">
        <v>286</v>
      </c>
      <c r="J120" s="210">
        <f t="shared" si="47"/>
        <v>2.7803738317757012</v>
      </c>
      <c r="K120" s="210">
        <f t="shared" si="48"/>
        <v>13.364485981308412</v>
      </c>
      <c r="L120" s="210">
        <f t="shared" si="49"/>
        <v>2.2274853602042732E-2</v>
      </c>
      <c r="M120" s="286"/>
      <c r="N120" s="210">
        <f>F120/G120</f>
        <v>1.9926322839919626</v>
      </c>
      <c r="O120" s="286"/>
      <c r="P120" s="286">
        <v>0.70366300000000004</v>
      </c>
      <c r="Q120" s="288">
        <v>0.70350000000000001</v>
      </c>
      <c r="R120" s="286"/>
      <c r="S120" s="289">
        <v>0.51292599999999999</v>
      </c>
      <c r="T120" s="286">
        <v>7.45</v>
      </c>
      <c r="U120" s="286"/>
      <c r="V120" s="286"/>
      <c r="W120" s="286"/>
      <c r="X120" s="286"/>
      <c r="Y120" s="290" t="s">
        <v>461</v>
      </c>
      <c r="Z120" s="286" t="s">
        <v>55</v>
      </c>
      <c r="AA120" s="364" t="s">
        <v>732</v>
      </c>
      <c r="AB120" s="427" t="s">
        <v>731</v>
      </c>
      <c r="AC120" s="123"/>
    </row>
    <row r="121" spans="1:29" s="249" customFormat="1" ht="17.5" customHeight="1">
      <c r="A121" s="448" t="s">
        <v>535</v>
      </c>
      <c r="B121" s="606" t="s">
        <v>538</v>
      </c>
      <c r="C121" s="292">
        <v>86</v>
      </c>
      <c r="D121" s="292">
        <v>1.6</v>
      </c>
      <c r="E121" s="606" t="s">
        <v>87</v>
      </c>
      <c r="F121" s="292">
        <v>98</v>
      </c>
      <c r="G121" s="292">
        <v>76.900000000000006</v>
      </c>
      <c r="H121" s="213">
        <v>22.3</v>
      </c>
      <c r="I121" s="214">
        <v>298</v>
      </c>
      <c r="J121" s="155">
        <f t="shared" si="47"/>
        <v>4.3946188340807177</v>
      </c>
      <c r="K121" s="155">
        <f t="shared" si="48"/>
        <v>13.36322869955157</v>
      </c>
      <c r="L121" s="155">
        <f t="shared" si="49"/>
        <v>0.22117132267039308</v>
      </c>
      <c r="M121" s="155"/>
      <c r="N121" s="155">
        <f t="shared" ref="N121:N123" si="50">F121/G121</f>
        <v>1.2743823146944082</v>
      </c>
      <c r="O121" s="155"/>
      <c r="P121" s="158">
        <v>0.70652800000000004</v>
      </c>
      <c r="Q121" s="217">
        <v>0.70643999999999996</v>
      </c>
      <c r="R121" s="155"/>
      <c r="S121" s="218">
        <v>0.51273299999999999</v>
      </c>
      <c r="T121" s="213">
        <v>2.8</v>
      </c>
      <c r="U121" s="155"/>
      <c r="V121" s="155"/>
      <c r="W121" s="155"/>
      <c r="X121" s="191"/>
      <c r="Y121" s="623" t="s">
        <v>539</v>
      </c>
      <c r="Z121" s="606" t="s">
        <v>540</v>
      </c>
      <c r="AA121" s="557" t="s">
        <v>734</v>
      </c>
      <c r="AB121" s="601" t="s">
        <v>733</v>
      </c>
      <c r="AC121" s="164"/>
    </row>
    <row r="122" spans="1:29" s="249" customFormat="1" ht="17.5" customHeight="1">
      <c r="A122" s="448" t="s">
        <v>536</v>
      </c>
      <c r="B122" s="607"/>
      <c r="C122" s="292">
        <v>77</v>
      </c>
      <c r="D122" s="292">
        <v>1.7</v>
      </c>
      <c r="E122" s="607"/>
      <c r="F122" s="214">
        <v>100</v>
      </c>
      <c r="G122" s="214">
        <v>90</v>
      </c>
      <c r="H122" s="214">
        <v>25</v>
      </c>
      <c r="I122" s="214">
        <v>322</v>
      </c>
      <c r="J122" s="214">
        <f t="shared" si="47"/>
        <v>4</v>
      </c>
      <c r="K122" s="155">
        <f t="shared" si="48"/>
        <v>12.88</v>
      </c>
      <c r="L122" s="155">
        <f t="shared" si="49"/>
        <v>0.21102153432227944</v>
      </c>
      <c r="M122" s="155"/>
      <c r="N122" s="155">
        <f t="shared" si="50"/>
        <v>1.1111111111111112</v>
      </c>
      <c r="O122" s="155"/>
      <c r="P122" s="158">
        <v>0.70620499999999997</v>
      </c>
      <c r="Q122" s="217">
        <v>0.70611199999999996</v>
      </c>
      <c r="R122" s="155"/>
      <c r="S122" s="218">
        <v>0.51270000000000004</v>
      </c>
      <c r="T122" s="213">
        <v>3.1</v>
      </c>
      <c r="U122" s="155"/>
      <c r="V122" s="155"/>
      <c r="W122" s="155"/>
      <c r="X122" s="191"/>
      <c r="Y122" s="624"/>
      <c r="Z122" s="607"/>
      <c r="AA122" s="558"/>
      <c r="AB122" s="603"/>
      <c r="AC122" s="164"/>
    </row>
    <row r="123" spans="1:29" s="244" customFormat="1" ht="17" customHeight="1">
      <c r="A123" s="447" t="s">
        <v>537</v>
      </c>
      <c r="B123" s="608"/>
      <c r="C123" s="293">
        <v>78.5</v>
      </c>
      <c r="D123" s="293">
        <v>1.6</v>
      </c>
      <c r="E123" s="608"/>
      <c r="F123" s="206">
        <v>109</v>
      </c>
      <c r="G123" s="205">
        <v>77.3</v>
      </c>
      <c r="H123" s="205">
        <v>22.4</v>
      </c>
      <c r="I123" s="156">
        <v>330</v>
      </c>
      <c r="J123" s="156">
        <f t="shared" si="47"/>
        <v>4.8660714285714288</v>
      </c>
      <c r="K123" s="156">
        <f t="shared" si="48"/>
        <v>14.732142857142858</v>
      </c>
      <c r="L123" s="156">
        <f t="shared" si="49"/>
        <v>0.18410791024250983</v>
      </c>
      <c r="M123" s="156"/>
      <c r="N123" s="156">
        <f t="shared" si="50"/>
        <v>1.4100905562742563</v>
      </c>
      <c r="O123" s="156"/>
      <c r="P123" s="159">
        <v>0.70615399999999995</v>
      </c>
      <c r="Q123" s="219">
        <v>0.70603400000000005</v>
      </c>
      <c r="R123" s="156"/>
      <c r="S123" s="220">
        <v>0.51278500000000005</v>
      </c>
      <c r="T123" s="205">
        <v>3.8</v>
      </c>
      <c r="U123" s="156"/>
      <c r="V123" s="156"/>
      <c r="W123" s="156"/>
      <c r="X123" s="192"/>
      <c r="Y123" s="625"/>
      <c r="Z123" s="608"/>
      <c r="AA123" s="559"/>
      <c r="AB123" s="602"/>
      <c r="AC123" s="165"/>
    </row>
    <row r="124" spans="1:29" s="291" customFormat="1" ht="33">
      <c r="A124" s="209" t="s">
        <v>455</v>
      </c>
      <c r="B124" s="209" t="s">
        <v>456</v>
      </c>
      <c r="C124" s="209">
        <v>100.4</v>
      </c>
      <c r="D124" s="209">
        <v>1.6</v>
      </c>
      <c r="E124" s="209" t="s">
        <v>452</v>
      </c>
      <c r="F124" s="209">
        <v>60.7</v>
      </c>
      <c r="G124" s="360">
        <v>37.1</v>
      </c>
      <c r="H124" s="209">
        <v>25.8</v>
      </c>
      <c r="I124" s="209">
        <v>198</v>
      </c>
      <c r="J124" s="210">
        <f t="shared" ref="J124:J138" si="51">F124/H124</f>
        <v>2.3527131782945738</v>
      </c>
      <c r="K124" s="210">
        <f t="shared" ref="K124:K133" si="52">I124/H124</f>
        <v>7.6744186046511622</v>
      </c>
      <c r="L124" s="210">
        <f>1.74+LOG(J124,10)-1.92*LOG(K124,10)</f>
        <v>0.41228165525929028</v>
      </c>
      <c r="M124" s="210"/>
      <c r="N124" s="210">
        <f t="shared" ref="N124:N137" si="53">F124/G124</f>
        <v>1.6361185983827493</v>
      </c>
      <c r="O124" s="210"/>
      <c r="P124" s="361">
        <v>0.70372999999999997</v>
      </c>
      <c r="Q124" s="362">
        <v>0.70342300000000002</v>
      </c>
      <c r="R124" s="362"/>
      <c r="S124" s="363">
        <v>0.51283999999999996</v>
      </c>
      <c r="T124" s="210">
        <v>0.51275599999999999</v>
      </c>
      <c r="U124" s="210"/>
      <c r="V124" s="362"/>
      <c r="W124" s="210"/>
      <c r="X124" s="210"/>
      <c r="Y124" s="383" t="s">
        <v>457</v>
      </c>
      <c r="Z124" s="364" t="s">
        <v>152</v>
      </c>
      <c r="AA124" s="428" t="s">
        <v>735</v>
      </c>
      <c r="AB124" s="428" t="s">
        <v>736</v>
      </c>
    </row>
    <row r="125" spans="1:29" s="249" customFormat="1" ht="21" customHeight="1">
      <c r="A125" s="348" t="s">
        <v>656</v>
      </c>
      <c r="B125" s="530" t="s">
        <v>657</v>
      </c>
      <c r="C125" s="530">
        <v>105.5</v>
      </c>
      <c r="D125" s="530">
        <v>0.8</v>
      </c>
      <c r="E125" s="530" t="s">
        <v>498</v>
      </c>
      <c r="F125" s="348">
        <v>9.17</v>
      </c>
      <c r="G125" s="348">
        <v>22.9</v>
      </c>
      <c r="H125" s="348">
        <v>10.09</v>
      </c>
      <c r="I125" s="348">
        <v>110.38</v>
      </c>
      <c r="J125" s="405">
        <f t="shared" si="51"/>
        <v>0.90882061446977203</v>
      </c>
      <c r="K125" s="405">
        <f t="shared" si="52"/>
        <v>10.939544103072349</v>
      </c>
      <c r="L125" s="405">
        <f t="shared" ref="L125:L127" si="54">1.74+LOG(J125,10)-1.92*LOG(K125,10)</f>
        <v>-0.29640033967217061</v>
      </c>
      <c r="M125" s="527">
        <f>AVERAGE(L125:L127)</f>
        <v>-0.27497693259981371</v>
      </c>
      <c r="N125" s="405">
        <f t="shared" si="53"/>
        <v>0.40043668122270742</v>
      </c>
      <c r="O125" s="527">
        <f>AVERAGE(N125:N127)</f>
        <v>0.40177389352205645</v>
      </c>
      <c r="P125" s="102">
        <v>0.70572000000000001</v>
      </c>
      <c r="Q125" s="102">
        <v>0.70550000000000002</v>
      </c>
      <c r="R125" s="613">
        <f>AVERAGE(Q125:Q127)</f>
        <v>0.70546666666666669</v>
      </c>
      <c r="S125" s="348">
        <v>0.51262600000000003</v>
      </c>
      <c r="T125" s="314">
        <v>1.01</v>
      </c>
      <c r="U125" s="616">
        <f>AVERAGE(T125:T127)</f>
        <v>1.02</v>
      </c>
      <c r="V125" s="80"/>
      <c r="W125" s="81"/>
      <c r="X125" s="81"/>
      <c r="Y125" s="551" t="s">
        <v>658</v>
      </c>
      <c r="Z125" s="530" t="s">
        <v>151</v>
      </c>
      <c r="AA125" s="596" t="s">
        <v>737</v>
      </c>
      <c r="AB125" s="596" t="s">
        <v>738</v>
      </c>
    </row>
    <row r="126" spans="1:29" s="249" customFormat="1" ht="15">
      <c r="A126" s="348" t="s">
        <v>659</v>
      </c>
      <c r="B126" s="531"/>
      <c r="C126" s="533"/>
      <c r="D126" s="533"/>
      <c r="E126" s="533"/>
      <c r="F126" s="348">
        <v>9.34</v>
      </c>
      <c r="G126" s="348">
        <v>23.58</v>
      </c>
      <c r="H126" s="348">
        <v>10.44</v>
      </c>
      <c r="I126" s="348">
        <v>112.46</v>
      </c>
      <c r="J126" s="405">
        <f t="shared" si="51"/>
        <v>0.8946360153256705</v>
      </c>
      <c r="K126" s="405">
        <f t="shared" si="52"/>
        <v>10.772030651340996</v>
      </c>
      <c r="L126" s="405">
        <f t="shared" si="54"/>
        <v>-0.29036497700985997</v>
      </c>
      <c r="M126" s="568"/>
      <c r="N126" s="405">
        <f t="shared" si="53"/>
        <v>0.39609838846480072</v>
      </c>
      <c r="O126" s="568"/>
      <c r="P126" s="102">
        <v>0.70569499999999996</v>
      </c>
      <c r="Q126" s="102">
        <v>0.70550000000000002</v>
      </c>
      <c r="R126" s="614"/>
      <c r="S126" s="348">
        <v>0.51261599999999996</v>
      </c>
      <c r="T126" s="314">
        <v>0.79</v>
      </c>
      <c r="U126" s="617"/>
      <c r="V126" s="80"/>
      <c r="W126" s="81"/>
      <c r="X126" s="81"/>
      <c r="Y126" s="552"/>
      <c r="Z126" s="531"/>
      <c r="AA126" s="600"/>
      <c r="AB126" s="600"/>
    </row>
    <row r="127" spans="1:29" s="244" customFormat="1" ht="15">
      <c r="A127" s="400" t="s">
        <v>660</v>
      </c>
      <c r="B127" s="532"/>
      <c r="C127" s="532"/>
      <c r="D127" s="532"/>
      <c r="E127" s="532"/>
      <c r="F127" s="400">
        <v>9.77</v>
      </c>
      <c r="G127" s="400">
        <v>23.9</v>
      </c>
      <c r="H127" s="400">
        <v>10.63</v>
      </c>
      <c r="I127" s="400">
        <v>109.08</v>
      </c>
      <c r="J127" s="395">
        <f t="shared" si="51"/>
        <v>0.91909689557855112</v>
      </c>
      <c r="K127" s="395">
        <f t="shared" si="52"/>
        <v>10.261523988711193</v>
      </c>
      <c r="L127" s="395">
        <f t="shared" si="54"/>
        <v>-0.23816548111741054</v>
      </c>
      <c r="M127" s="529"/>
      <c r="N127" s="395">
        <f t="shared" si="53"/>
        <v>0.40878661087866108</v>
      </c>
      <c r="O127" s="529"/>
      <c r="P127" s="103">
        <v>0.70565599999999995</v>
      </c>
      <c r="Q127" s="103">
        <v>0.70540000000000003</v>
      </c>
      <c r="R127" s="615"/>
      <c r="S127" s="400">
        <v>0.51263899999999996</v>
      </c>
      <c r="T127" s="312">
        <v>1.26</v>
      </c>
      <c r="U127" s="567"/>
      <c r="V127" s="309"/>
      <c r="W127" s="310"/>
      <c r="X127" s="310"/>
      <c r="Y127" s="553"/>
      <c r="Z127" s="532"/>
      <c r="AA127" s="597"/>
      <c r="AB127" s="597"/>
    </row>
    <row r="128" spans="1:29" s="249" customFormat="1" ht="59.5" customHeight="1">
      <c r="A128" s="373" t="s">
        <v>642</v>
      </c>
      <c r="B128" s="373" t="s">
        <v>643</v>
      </c>
      <c r="C128" s="373">
        <v>106.13</v>
      </c>
      <c r="D128" s="373">
        <v>0.81</v>
      </c>
      <c r="E128" s="531" t="s">
        <v>530</v>
      </c>
      <c r="F128" s="373">
        <v>58.5</v>
      </c>
      <c r="G128" s="382">
        <v>41.7</v>
      </c>
      <c r="H128" s="373">
        <v>26</v>
      </c>
      <c r="I128" s="373">
        <v>249</v>
      </c>
      <c r="J128" s="374">
        <f t="shared" si="51"/>
        <v>2.25</v>
      </c>
      <c r="K128" s="374">
        <f t="shared" si="52"/>
        <v>9.5769230769230766</v>
      </c>
      <c r="L128" s="374">
        <f>1.74+LOG(J128,10)-1.92*LOG(K128,10)</f>
        <v>0.2082285997915192</v>
      </c>
      <c r="M128" s="374"/>
      <c r="N128" s="374">
        <f t="shared" si="53"/>
        <v>1.4028776978417266</v>
      </c>
      <c r="O128" s="374"/>
      <c r="P128" s="217">
        <v>0.70369199999999998</v>
      </c>
      <c r="Q128" s="376">
        <v>0.70364000000000004</v>
      </c>
      <c r="R128" s="376"/>
      <c r="S128" s="218">
        <v>0.51288299999999998</v>
      </c>
      <c r="T128" s="374">
        <v>5.74</v>
      </c>
      <c r="U128" s="374"/>
      <c r="V128" s="376"/>
      <c r="W128" s="374"/>
      <c r="X128" s="374"/>
      <c r="Y128" s="627" t="s">
        <v>644</v>
      </c>
      <c r="Z128" s="622" t="s">
        <v>152</v>
      </c>
      <c r="AA128" s="429"/>
      <c r="AB128" s="429"/>
    </row>
    <row r="129" spans="1:31" s="388" customFormat="1" ht="59.5" customHeight="1">
      <c r="A129" s="372" t="s">
        <v>645</v>
      </c>
      <c r="B129" s="372" t="s">
        <v>646</v>
      </c>
      <c r="C129" s="372">
        <v>166.14</v>
      </c>
      <c r="D129" s="372">
        <v>0.89</v>
      </c>
      <c r="E129" s="532"/>
      <c r="F129" s="372">
        <v>8.6999999999999993</v>
      </c>
      <c r="G129" s="215">
        <v>23.2</v>
      </c>
      <c r="H129" s="372">
        <v>20.9</v>
      </c>
      <c r="I129" s="372">
        <v>163</v>
      </c>
      <c r="J129" s="375">
        <f t="shared" si="51"/>
        <v>0.41626794258373206</v>
      </c>
      <c r="K129" s="375">
        <f t="shared" si="52"/>
        <v>7.7990430622009574</v>
      </c>
      <c r="L129" s="375">
        <f>1.74+LOG(J129,10)-1.92*LOG(K129,10)</f>
        <v>-0.35334636461481073</v>
      </c>
      <c r="M129" s="384"/>
      <c r="N129" s="375">
        <f t="shared" si="53"/>
        <v>0.375</v>
      </c>
      <c r="O129" s="384"/>
      <c r="P129" s="211">
        <v>0.706565</v>
      </c>
      <c r="Q129" s="371">
        <v>0.70624699999999996</v>
      </c>
      <c r="R129" s="385"/>
      <c r="S129" s="212">
        <v>0.51196900000000001</v>
      </c>
      <c r="T129" s="205">
        <v>-11.5</v>
      </c>
      <c r="U129" s="384"/>
      <c r="V129" s="385"/>
      <c r="W129" s="384"/>
      <c r="X129" s="384"/>
      <c r="Y129" s="628"/>
      <c r="Z129" s="559"/>
      <c r="AA129" s="386"/>
      <c r="AB129" s="387"/>
    </row>
    <row r="130" spans="1:31" s="248" customFormat="1" ht="29.5" customHeight="1">
      <c r="A130" s="355" t="s">
        <v>462</v>
      </c>
      <c r="B130" s="530" t="s">
        <v>464</v>
      </c>
      <c r="C130" s="355">
        <v>124.9</v>
      </c>
      <c r="D130" s="355">
        <v>1.8</v>
      </c>
      <c r="E130" s="527" t="s">
        <v>87</v>
      </c>
      <c r="F130" s="203">
        <v>18</v>
      </c>
      <c r="G130" s="199">
        <v>126.8</v>
      </c>
      <c r="H130" s="358">
        <v>32.79</v>
      </c>
      <c r="I130" s="204">
        <v>306</v>
      </c>
      <c r="J130" s="358">
        <f t="shared" si="51"/>
        <v>0.54894784995425439</v>
      </c>
      <c r="K130" s="358">
        <f t="shared" si="52"/>
        <v>9.3321134492223248</v>
      </c>
      <c r="L130" s="358">
        <f>1.74+LOG(J130,10)-1.92*LOG(K130,10)</f>
        <v>-0.38283053040551152</v>
      </c>
      <c r="M130" s="358"/>
      <c r="N130" s="358">
        <f t="shared" si="53"/>
        <v>0.14195583596214512</v>
      </c>
      <c r="O130" s="358"/>
      <c r="P130" s="200">
        <v>0.70962099999999995</v>
      </c>
      <c r="Q130" s="351">
        <v>0.709561</v>
      </c>
      <c r="R130" s="351"/>
      <c r="S130" s="201">
        <v>0.51186200000000004</v>
      </c>
      <c r="T130" s="358">
        <v>-13.4</v>
      </c>
      <c r="U130" s="358"/>
      <c r="V130" s="351"/>
      <c r="W130" s="358"/>
      <c r="X130" s="358"/>
      <c r="Y130" s="623" t="s">
        <v>465</v>
      </c>
      <c r="Z130" s="353" t="s">
        <v>310</v>
      </c>
      <c r="AA130" s="596" t="s">
        <v>742</v>
      </c>
      <c r="AB130" s="596" t="s">
        <v>741</v>
      </c>
      <c r="AC130" s="355"/>
      <c r="AD130" s="240"/>
      <c r="AE130" s="240"/>
    </row>
    <row r="131" spans="1:31" s="244" customFormat="1" ht="30" customHeight="1">
      <c r="A131" s="356" t="s">
        <v>463</v>
      </c>
      <c r="B131" s="532"/>
      <c r="C131" s="356">
        <v>116.2</v>
      </c>
      <c r="D131" s="356">
        <v>1.7</v>
      </c>
      <c r="E131" s="529"/>
      <c r="F131" s="205">
        <v>7.7</v>
      </c>
      <c r="G131" s="215">
        <v>52</v>
      </c>
      <c r="H131" s="357">
        <v>16.75</v>
      </c>
      <c r="I131" s="206">
        <v>183</v>
      </c>
      <c r="J131" s="357">
        <f t="shared" si="51"/>
        <v>0.45970149253731346</v>
      </c>
      <c r="K131" s="357">
        <f t="shared" si="52"/>
        <v>10.925373134328359</v>
      </c>
      <c r="L131" s="357">
        <f>1.74+LOG(J131,10)-1.92*LOG(K131,10)</f>
        <v>-0.59132174064690757</v>
      </c>
      <c r="M131" s="357"/>
      <c r="N131" s="357">
        <f t="shared" si="53"/>
        <v>0.14807692307692308</v>
      </c>
      <c r="O131" s="357"/>
      <c r="P131" s="207">
        <v>0.70960900000000005</v>
      </c>
      <c r="Q131" s="352">
        <v>0.70936900000000003</v>
      </c>
      <c r="R131" s="352"/>
      <c r="S131" s="208">
        <v>0.51190899999999995</v>
      </c>
      <c r="T131" s="357">
        <v>-12.8</v>
      </c>
      <c r="U131" s="357"/>
      <c r="V131" s="352"/>
      <c r="W131" s="357"/>
      <c r="X131" s="357"/>
      <c r="Y131" s="625"/>
      <c r="Z131" s="354" t="s">
        <v>151</v>
      </c>
      <c r="AA131" s="597"/>
      <c r="AB131" s="597"/>
      <c r="AC131" s="356"/>
      <c r="AD131" s="243"/>
      <c r="AE131" s="243"/>
    </row>
    <row r="132" spans="1:31" s="250" customFormat="1" ht="38" customHeight="1">
      <c r="A132" s="339" t="s">
        <v>466</v>
      </c>
      <c r="B132" s="530" t="s">
        <v>468</v>
      </c>
      <c r="C132" s="150">
        <v>119</v>
      </c>
      <c r="D132" s="150">
        <v>2.2999999999999998</v>
      </c>
      <c r="E132" s="530" t="s">
        <v>87</v>
      </c>
      <c r="F132" s="155">
        <v>10.43</v>
      </c>
      <c r="G132" s="221">
        <v>101.4</v>
      </c>
      <c r="H132" s="154">
        <v>23.65</v>
      </c>
      <c r="I132" s="222">
        <v>228.1</v>
      </c>
      <c r="J132" s="155">
        <f t="shared" si="51"/>
        <v>0.44101479915433406</v>
      </c>
      <c r="K132" s="155">
        <f t="shared" si="52"/>
        <v>9.6448202959830862</v>
      </c>
      <c r="L132" s="155">
        <f t="shared" ref="L132:L133" si="55">1.74+LOG(J132,10)-1.92*LOG(K132,10)</f>
        <v>-0.50539158583671018</v>
      </c>
      <c r="M132" s="154"/>
      <c r="N132" s="154">
        <f t="shared" si="53"/>
        <v>0.10285996055226823</v>
      </c>
      <c r="O132" s="154"/>
      <c r="P132" s="223">
        <v>0.71006000000000002</v>
      </c>
      <c r="Q132" s="224">
        <v>0.70989999999999998</v>
      </c>
      <c r="R132" s="157"/>
      <c r="S132" s="225">
        <v>0.51185000000000003</v>
      </c>
      <c r="T132" s="154">
        <v>-13.82</v>
      </c>
      <c r="U132" s="154"/>
      <c r="V132" s="157"/>
      <c r="W132" s="154"/>
      <c r="X132" s="189"/>
      <c r="Y132" s="635" t="s">
        <v>469</v>
      </c>
      <c r="Z132" s="172" t="s">
        <v>55</v>
      </c>
      <c r="AA132" s="596" t="s">
        <v>740</v>
      </c>
      <c r="AB132" s="596" t="s">
        <v>739</v>
      </c>
      <c r="AC132" s="163"/>
    </row>
    <row r="133" spans="1:31" s="244" customFormat="1" ht="32.5" customHeight="1">
      <c r="A133" s="341" t="s">
        <v>467</v>
      </c>
      <c r="B133" s="634"/>
      <c r="C133" s="152">
        <v>124.9</v>
      </c>
      <c r="D133" s="152">
        <v>1.8</v>
      </c>
      <c r="E133" s="532"/>
      <c r="F133" s="156">
        <v>18</v>
      </c>
      <c r="G133" s="215">
        <v>126.8</v>
      </c>
      <c r="H133" s="156">
        <v>32.79</v>
      </c>
      <c r="I133" s="205">
        <v>306</v>
      </c>
      <c r="J133" s="156">
        <f t="shared" si="51"/>
        <v>0.54894784995425439</v>
      </c>
      <c r="K133" s="156">
        <f t="shared" si="52"/>
        <v>9.3321134492223248</v>
      </c>
      <c r="L133" s="156">
        <f t="shared" si="55"/>
        <v>-0.38283053040551152</v>
      </c>
      <c r="M133" s="156"/>
      <c r="N133" s="156">
        <f t="shared" si="53"/>
        <v>0.14195583596214512</v>
      </c>
      <c r="O133" s="156"/>
      <c r="P133" s="226">
        <v>0.70926</v>
      </c>
      <c r="Q133" s="227">
        <v>0.70920000000000005</v>
      </c>
      <c r="R133" s="159"/>
      <c r="S133" s="228">
        <v>0.51185999999999998</v>
      </c>
      <c r="T133" s="156">
        <v>-13.42</v>
      </c>
      <c r="U133" s="156"/>
      <c r="V133" s="159"/>
      <c r="W133" s="156"/>
      <c r="X133" s="192"/>
      <c r="Y133" s="628"/>
      <c r="Z133" s="174" t="s">
        <v>55</v>
      </c>
      <c r="AA133" s="597"/>
      <c r="AB133" s="597"/>
      <c r="AC133" s="165"/>
    </row>
    <row r="134" spans="1:31" s="248" customFormat="1" ht="30.5" customHeight="1">
      <c r="A134" s="345" t="s">
        <v>473</v>
      </c>
      <c r="B134" s="530" t="s">
        <v>475</v>
      </c>
      <c r="C134" s="166">
        <v>122.97</v>
      </c>
      <c r="D134" s="166">
        <v>1.59</v>
      </c>
      <c r="E134" s="631" t="s">
        <v>37</v>
      </c>
      <c r="F134" s="14">
        <v>8.4600000000000009</v>
      </c>
      <c r="G134" s="166">
        <v>45.6</v>
      </c>
      <c r="H134" s="7">
        <v>19.2</v>
      </c>
      <c r="I134" s="74">
        <v>138</v>
      </c>
      <c r="J134" s="14">
        <f t="shared" si="51"/>
        <v>0.44062500000000004</v>
      </c>
      <c r="K134" s="155">
        <f t="shared" ref="K134:K135" si="56">I134/H134</f>
        <v>7.1875</v>
      </c>
      <c r="L134" s="155">
        <f t="shared" ref="L134:L135" si="57">1.74+LOG(J134,10)-1.92*LOG(K134,10)</f>
        <v>-0.26056035244408449</v>
      </c>
      <c r="M134" s="14"/>
      <c r="N134" s="14">
        <f t="shared" si="53"/>
        <v>0.18552631578947371</v>
      </c>
      <c r="O134" s="14"/>
      <c r="P134" s="202">
        <v>0.70670999999999995</v>
      </c>
      <c r="Q134" s="20">
        <v>0.70627399999999996</v>
      </c>
      <c r="R134" s="20"/>
      <c r="S134" s="65">
        <v>0.51246100000000006</v>
      </c>
      <c r="T134" s="14">
        <v>-2.1</v>
      </c>
      <c r="U134" s="14"/>
      <c r="V134" s="20"/>
      <c r="W134" s="14"/>
      <c r="X134" s="14"/>
      <c r="Y134" s="638" t="s">
        <v>476</v>
      </c>
      <c r="Z134" s="18" t="s">
        <v>49</v>
      </c>
      <c r="AA134" s="596" t="s">
        <v>744</v>
      </c>
      <c r="AB134" s="601" t="s">
        <v>743</v>
      </c>
      <c r="AC134" s="166"/>
    </row>
    <row r="135" spans="1:31" s="244" customFormat="1" ht="30" customHeight="1">
      <c r="A135" s="93" t="s">
        <v>474</v>
      </c>
      <c r="B135" s="532"/>
      <c r="C135" s="165">
        <v>124.81</v>
      </c>
      <c r="D135" s="165">
        <v>1.51</v>
      </c>
      <c r="E135" s="633"/>
      <c r="F135" s="69">
        <v>8.7899999999999991</v>
      </c>
      <c r="G135" s="234">
        <v>59.8</v>
      </c>
      <c r="H135" s="234">
        <v>23.3</v>
      </c>
      <c r="I135" s="94">
        <v>152</v>
      </c>
      <c r="J135" s="69">
        <f t="shared" si="51"/>
        <v>0.37725321888412011</v>
      </c>
      <c r="K135" s="156">
        <f t="shared" si="56"/>
        <v>6.5236051502145918</v>
      </c>
      <c r="L135" s="156">
        <f t="shared" si="57"/>
        <v>-0.24718336643625394</v>
      </c>
      <c r="M135" s="69"/>
      <c r="N135" s="69">
        <f t="shared" si="53"/>
        <v>0.14698996655518393</v>
      </c>
      <c r="O135" s="69"/>
      <c r="P135" s="70">
        <v>0.70659099999999997</v>
      </c>
      <c r="Q135" s="70">
        <v>0.70615499999999998</v>
      </c>
      <c r="R135" s="70"/>
      <c r="S135" s="165">
        <v>0.512459</v>
      </c>
      <c r="T135" s="165">
        <v>-2.16</v>
      </c>
      <c r="U135" s="165"/>
      <c r="V135" s="165"/>
      <c r="W135" s="69"/>
      <c r="X135" s="69"/>
      <c r="Y135" s="639"/>
      <c r="Z135" s="165" t="s">
        <v>49</v>
      </c>
      <c r="AA135" s="597"/>
      <c r="AB135" s="602"/>
      <c r="AC135" s="165"/>
    </row>
    <row r="136" spans="1:31" s="181" customFormat="1" ht="27" customHeight="1">
      <c r="A136" s="268" t="s">
        <v>495</v>
      </c>
      <c r="B136" s="530" t="s">
        <v>497</v>
      </c>
      <c r="C136" s="151">
        <v>122.4</v>
      </c>
      <c r="D136" s="151">
        <v>3.1</v>
      </c>
      <c r="E136" s="530" t="s">
        <v>498</v>
      </c>
      <c r="F136" s="269">
        <v>73</v>
      </c>
      <c r="G136" s="270">
        <v>27.6</v>
      </c>
      <c r="H136" s="271">
        <v>23.84</v>
      </c>
      <c r="I136" s="272">
        <v>208</v>
      </c>
      <c r="J136" s="161">
        <f t="shared" si="51"/>
        <v>3.0620805369127515</v>
      </c>
      <c r="K136" s="155">
        <f t="shared" ref="K136:K140" si="58">I136/H136</f>
        <v>8.724832214765101</v>
      </c>
      <c r="L136" s="155">
        <f t="shared" ref="L136:L140" si="59">1.74+LOG(J136,10)-1.92*LOG(K136,10)</f>
        <v>0.41976300797469701</v>
      </c>
      <c r="M136" s="161"/>
      <c r="N136" s="161">
        <f t="shared" si="53"/>
        <v>2.6449275362318838</v>
      </c>
      <c r="O136" s="161"/>
      <c r="P136" s="162">
        <v>0.70831900000000003</v>
      </c>
      <c r="Q136" s="273">
        <v>0.70827680000000004</v>
      </c>
      <c r="R136" s="162"/>
      <c r="S136" s="151">
        <v>0.51287990000000006</v>
      </c>
      <c r="T136" s="161">
        <v>4.33</v>
      </c>
      <c r="U136" s="161"/>
      <c r="V136" s="151"/>
      <c r="W136" s="161"/>
      <c r="X136" s="195"/>
      <c r="Y136" s="551" t="s">
        <v>499</v>
      </c>
      <c r="Z136" s="151" t="s">
        <v>500</v>
      </c>
      <c r="AA136" s="596" t="s">
        <v>745</v>
      </c>
      <c r="AB136" s="598" t="s">
        <v>746</v>
      </c>
      <c r="AC136" s="151"/>
    </row>
    <row r="137" spans="1:31" s="216" customFormat="1" ht="27.5" customHeight="1">
      <c r="A137" s="274" t="s">
        <v>496</v>
      </c>
      <c r="B137" s="532"/>
      <c r="C137" s="152">
        <v>122.6</v>
      </c>
      <c r="D137" s="152">
        <v>3.3</v>
      </c>
      <c r="E137" s="532"/>
      <c r="F137" s="275">
        <v>39.799999999999997</v>
      </c>
      <c r="G137" s="275">
        <v>31.9</v>
      </c>
      <c r="H137" s="276">
        <v>25.84</v>
      </c>
      <c r="I137" s="277">
        <v>226</v>
      </c>
      <c r="J137" s="156">
        <f t="shared" si="51"/>
        <v>1.5402476780185756</v>
      </c>
      <c r="K137" s="156">
        <f t="shared" si="58"/>
        <v>8.7461300309597529</v>
      </c>
      <c r="L137" s="156">
        <f t="shared" si="59"/>
        <v>0.1193039774878808</v>
      </c>
      <c r="M137" s="156"/>
      <c r="N137" s="156">
        <f t="shared" si="53"/>
        <v>1.2476489028213167</v>
      </c>
      <c r="O137" s="156"/>
      <c r="P137" s="159">
        <v>0.70608400000000004</v>
      </c>
      <c r="Q137" s="159">
        <v>0.70599199999999995</v>
      </c>
      <c r="R137" s="159"/>
      <c r="S137" s="152">
        <v>0.51269100000000001</v>
      </c>
      <c r="T137" s="156">
        <v>2.2000000000000002</v>
      </c>
      <c r="U137" s="156"/>
      <c r="V137" s="152"/>
      <c r="W137" s="156"/>
      <c r="X137" s="192"/>
      <c r="Y137" s="553"/>
      <c r="Z137" s="152" t="s">
        <v>500</v>
      </c>
      <c r="AA137" s="597"/>
      <c r="AB137" s="599"/>
      <c r="AC137" s="152"/>
    </row>
    <row r="138" spans="1:31" s="251" customFormat="1" ht="24.5" customHeight="1">
      <c r="A138" s="345" t="s">
        <v>501</v>
      </c>
      <c r="B138" s="530" t="s">
        <v>497</v>
      </c>
      <c r="C138" s="166">
        <v>120.8</v>
      </c>
      <c r="D138" s="166">
        <v>1.8</v>
      </c>
      <c r="E138" s="530" t="s">
        <v>498</v>
      </c>
      <c r="F138" s="10">
        <v>11.19</v>
      </c>
      <c r="G138" s="11">
        <v>47.79</v>
      </c>
      <c r="H138" s="10">
        <v>16.34</v>
      </c>
      <c r="I138" s="91">
        <v>132</v>
      </c>
      <c r="J138" s="14">
        <f t="shared" si="51"/>
        <v>0.68482252141982858</v>
      </c>
      <c r="K138" s="155">
        <f t="shared" si="58"/>
        <v>8.0783353733170138</v>
      </c>
      <c r="L138" s="155">
        <f t="shared" si="59"/>
        <v>-0.16647997336619635</v>
      </c>
      <c r="M138" s="14"/>
      <c r="N138" s="155">
        <f t="shared" ref="N138:N163" si="60">F138/G138</f>
        <v>0.23414940364092907</v>
      </c>
      <c r="O138" s="14"/>
      <c r="P138" s="20">
        <v>0.70953900000000003</v>
      </c>
      <c r="Q138" s="20">
        <v>0.70903400000000005</v>
      </c>
      <c r="R138" s="20"/>
      <c r="S138" s="166">
        <v>0.51179200000000002</v>
      </c>
      <c r="T138" s="14">
        <v>-14.93</v>
      </c>
      <c r="U138" s="14"/>
      <c r="V138" s="17"/>
      <c r="W138" s="14"/>
      <c r="X138" s="14"/>
      <c r="Y138" s="610" t="s">
        <v>506</v>
      </c>
      <c r="Z138" s="166" t="s">
        <v>504</v>
      </c>
      <c r="AA138" s="596" t="s">
        <v>748</v>
      </c>
      <c r="AB138" s="598" t="s">
        <v>747</v>
      </c>
      <c r="AC138" s="166"/>
    </row>
    <row r="139" spans="1:31" s="251" customFormat="1" ht="24" customHeight="1">
      <c r="A139" s="345" t="s">
        <v>502</v>
      </c>
      <c r="B139" s="531"/>
      <c r="C139" s="166">
        <v>121.6</v>
      </c>
      <c r="D139" s="166">
        <v>1.7</v>
      </c>
      <c r="E139" s="531"/>
      <c r="F139" s="91">
        <v>190</v>
      </c>
      <c r="G139" s="10">
        <v>62.01</v>
      </c>
      <c r="H139" s="10">
        <v>32</v>
      </c>
      <c r="I139" s="91">
        <v>316</v>
      </c>
      <c r="J139" s="14">
        <f t="shared" ref="J139:J140" si="61">F139/H139</f>
        <v>5.9375</v>
      </c>
      <c r="K139" s="155">
        <f t="shared" si="58"/>
        <v>9.875</v>
      </c>
      <c r="L139" s="155">
        <f t="shared" si="59"/>
        <v>0.604092382379807</v>
      </c>
      <c r="M139" s="14"/>
      <c r="N139" s="155">
        <f t="shared" si="60"/>
        <v>3.0640219319464603</v>
      </c>
      <c r="O139" s="14"/>
      <c r="P139" s="20">
        <v>0.70606199999999997</v>
      </c>
      <c r="Q139" s="20">
        <v>0.70572599999999996</v>
      </c>
      <c r="R139" s="20"/>
      <c r="S139" s="166">
        <v>0.51265400000000005</v>
      </c>
      <c r="T139" s="166">
        <v>1.76</v>
      </c>
      <c r="U139" s="166"/>
      <c r="V139" s="166"/>
      <c r="W139" s="166"/>
      <c r="X139" s="198"/>
      <c r="Y139" s="611"/>
      <c r="Z139" s="166" t="s">
        <v>505</v>
      </c>
      <c r="AA139" s="600"/>
      <c r="AB139" s="584"/>
      <c r="AC139" s="166"/>
    </row>
    <row r="140" spans="1:31" s="252" customFormat="1" ht="28.25" customHeight="1">
      <c r="A140" s="344" t="s">
        <v>503</v>
      </c>
      <c r="B140" s="532"/>
      <c r="C140" s="165">
        <v>120.6</v>
      </c>
      <c r="D140" s="165">
        <v>2.9</v>
      </c>
      <c r="E140" s="532"/>
      <c r="F140" s="94">
        <v>102</v>
      </c>
      <c r="G140" s="278">
        <v>60.46</v>
      </c>
      <c r="H140" s="118">
        <v>32.520000000000003</v>
      </c>
      <c r="I140" s="94">
        <v>309</v>
      </c>
      <c r="J140" s="69">
        <f t="shared" si="61"/>
        <v>3.1365313653136528</v>
      </c>
      <c r="K140" s="156">
        <f t="shared" si="58"/>
        <v>9.501845018450183</v>
      </c>
      <c r="L140" s="156">
        <f t="shared" si="59"/>
        <v>0.35905838523450329</v>
      </c>
      <c r="M140" s="69"/>
      <c r="N140" s="156">
        <f t="shared" si="60"/>
        <v>1.6870658286470392</v>
      </c>
      <c r="O140" s="69"/>
      <c r="P140" s="70">
        <v>0.70594000000000001</v>
      </c>
      <c r="Q140" s="70">
        <v>0.70571300000000003</v>
      </c>
      <c r="R140" s="70"/>
      <c r="S140" s="165">
        <v>0.51258499999999996</v>
      </c>
      <c r="T140" s="165">
        <v>0.24</v>
      </c>
      <c r="U140" s="165"/>
      <c r="V140" s="165"/>
      <c r="W140" s="165"/>
      <c r="X140" s="197"/>
      <c r="Y140" s="612"/>
      <c r="Z140" s="165" t="s">
        <v>505</v>
      </c>
      <c r="AA140" s="597"/>
      <c r="AB140" s="599"/>
      <c r="AC140" s="165"/>
    </row>
    <row r="141" spans="1:31" s="181" customFormat="1" ht="18" customHeight="1">
      <c r="A141" s="336" t="s">
        <v>507</v>
      </c>
      <c r="B141" s="530" t="s">
        <v>510</v>
      </c>
      <c r="C141" s="169">
        <v>139.69999999999999</v>
      </c>
      <c r="D141" s="169">
        <v>0.7</v>
      </c>
      <c r="E141" s="618" t="s">
        <v>37</v>
      </c>
      <c r="F141" s="171">
        <v>14.3</v>
      </c>
      <c r="G141" s="269">
        <v>61.9</v>
      </c>
      <c r="H141" s="171">
        <v>18</v>
      </c>
      <c r="I141" s="171">
        <v>348</v>
      </c>
      <c r="J141" s="155">
        <f t="shared" ref="J141:J155" si="62">F141/H141</f>
        <v>0.79444444444444451</v>
      </c>
      <c r="K141" s="155">
        <f t="shared" ref="K141:K163" si="63">I141/H141</f>
        <v>19.333333333333332</v>
      </c>
      <c r="L141" s="155">
        <f t="shared" ref="L141:L163" si="64">1.74+LOG(J141,10)-1.92*LOG(K141,10)</f>
        <v>-0.82964540621733174</v>
      </c>
      <c r="M141" s="161"/>
      <c r="N141" s="161">
        <f t="shared" si="60"/>
        <v>0.23101777059773831</v>
      </c>
      <c r="O141" s="161"/>
      <c r="P141" s="162">
        <v>0.70538999999999996</v>
      </c>
      <c r="Q141" s="162">
        <v>0.70491499999999996</v>
      </c>
      <c r="R141" s="162"/>
      <c r="S141" s="151">
        <v>0.512656</v>
      </c>
      <c r="T141" s="151">
        <v>2</v>
      </c>
      <c r="U141" s="151"/>
      <c r="V141" s="151"/>
      <c r="W141" s="151"/>
      <c r="X141" s="187"/>
      <c r="Y141" s="551" t="s">
        <v>511</v>
      </c>
      <c r="Z141" s="151" t="s">
        <v>46</v>
      </c>
      <c r="AA141" s="182"/>
      <c r="AB141" s="151"/>
      <c r="AC141" s="151"/>
    </row>
    <row r="142" spans="1:31" s="181" customFormat="1" ht="17" customHeight="1">
      <c r="A142" s="337" t="s">
        <v>508</v>
      </c>
      <c r="B142" s="531"/>
      <c r="C142" s="170">
        <v>140.30000000000001</v>
      </c>
      <c r="D142" s="170">
        <v>0.7</v>
      </c>
      <c r="E142" s="619"/>
      <c r="F142" s="171">
        <v>14</v>
      </c>
      <c r="G142" s="269">
        <v>57.8</v>
      </c>
      <c r="H142" s="171">
        <v>17.399999999999999</v>
      </c>
      <c r="I142" s="171">
        <v>341</v>
      </c>
      <c r="J142" s="155">
        <f t="shared" si="62"/>
        <v>0.8045977011494253</v>
      </c>
      <c r="K142" s="155">
        <f t="shared" si="63"/>
        <v>19.597701149425291</v>
      </c>
      <c r="L142" s="155">
        <f t="shared" si="64"/>
        <v>-0.83545506356736587</v>
      </c>
      <c r="M142" s="161"/>
      <c r="N142" s="161">
        <f t="shared" si="60"/>
        <v>0.24221453287197234</v>
      </c>
      <c r="O142" s="161"/>
      <c r="P142" s="162">
        <v>0.70573200000000003</v>
      </c>
      <c r="Q142" s="162">
        <v>0.70500799999999997</v>
      </c>
      <c r="R142" s="162"/>
      <c r="S142" s="151">
        <v>0.51264699999999996</v>
      </c>
      <c r="T142" s="151">
        <v>2.1</v>
      </c>
      <c r="U142" s="151"/>
      <c r="V142" s="151"/>
      <c r="W142" s="151"/>
      <c r="X142" s="187"/>
      <c r="Y142" s="552"/>
      <c r="Z142" s="151" t="s">
        <v>58</v>
      </c>
      <c r="AA142" s="182"/>
      <c r="AB142" s="151"/>
      <c r="AC142" s="151"/>
    </row>
    <row r="143" spans="1:31" s="216" customFormat="1" ht="20.5" customHeight="1">
      <c r="A143" s="338" t="s">
        <v>509</v>
      </c>
      <c r="B143" s="532"/>
      <c r="C143" s="306">
        <v>114.5</v>
      </c>
      <c r="D143" s="306">
        <v>0.6</v>
      </c>
      <c r="E143" s="620"/>
      <c r="F143" s="306">
        <v>5.62</v>
      </c>
      <c r="G143" s="275">
        <v>23.3</v>
      </c>
      <c r="H143" s="306">
        <v>11.1</v>
      </c>
      <c r="I143" s="306">
        <v>144</v>
      </c>
      <c r="J143" s="303">
        <f t="shared" si="62"/>
        <v>0.50630630630630635</v>
      </c>
      <c r="K143" s="303">
        <f t="shared" si="63"/>
        <v>12.972972972972974</v>
      </c>
      <c r="L143" s="303">
        <f t="shared" si="64"/>
        <v>-0.69262252877009312</v>
      </c>
      <c r="M143" s="303"/>
      <c r="N143" s="303">
        <f t="shared" si="60"/>
        <v>0.24120171673819743</v>
      </c>
      <c r="O143" s="303"/>
      <c r="P143" s="304">
        <v>0.70548100000000002</v>
      </c>
      <c r="Q143" s="304">
        <v>0.70512900000000001</v>
      </c>
      <c r="R143" s="304"/>
      <c r="S143" s="301">
        <v>0.51267700000000005</v>
      </c>
      <c r="T143" s="301">
        <v>2</v>
      </c>
      <c r="U143" s="301"/>
      <c r="V143" s="301"/>
      <c r="W143" s="301"/>
      <c r="X143" s="301"/>
      <c r="Y143" s="553"/>
      <c r="Z143" s="301" t="s">
        <v>46</v>
      </c>
      <c r="AA143" s="235"/>
      <c r="AB143" s="301"/>
      <c r="AC143" s="301"/>
    </row>
    <row r="144" spans="1:31" s="181" customFormat="1" ht="13.25" customHeight="1">
      <c r="A144" s="340" t="s">
        <v>512</v>
      </c>
      <c r="B144" s="530" t="s">
        <v>518</v>
      </c>
      <c r="C144" s="530">
        <v>123.5</v>
      </c>
      <c r="D144" s="530"/>
      <c r="E144" s="551" t="s">
        <v>519</v>
      </c>
      <c r="F144" s="271">
        <v>6.63</v>
      </c>
      <c r="G144" s="269">
        <v>16</v>
      </c>
      <c r="H144" s="269">
        <v>13.1</v>
      </c>
      <c r="I144" s="272">
        <v>104</v>
      </c>
      <c r="J144" s="161">
        <f t="shared" si="62"/>
        <v>0.50610687022900769</v>
      </c>
      <c r="K144" s="161">
        <f t="shared" si="63"/>
        <v>7.9389312977099236</v>
      </c>
      <c r="L144" s="161">
        <f t="shared" si="64"/>
        <v>-0.28330089104558165</v>
      </c>
      <c r="M144" s="527">
        <f>AVERAGE(L144:L149)</f>
        <v>-0.28922780832887335</v>
      </c>
      <c r="N144" s="161">
        <f t="shared" si="60"/>
        <v>0.41437499999999999</v>
      </c>
      <c r="O144" s="527">
        <f>AVERAGE(N144:N149)</f>
        <v>0.41695111624266695</v>
      </c>
      <c r="P144" s="162"/>
      <c r="Q144" s="162"/>
      <c r="R144" s="162"/>
      <c r="S144" s="151"/>
      <c r="T144" s="151"/>
      <c r="U144" s="151"/>
      <c r="V144" s="151"/>
      <c r="W144" s="151"/>
      <c r="X144" s="187"/>
      <c r="Y144" s="551" t="s">
        <v>480</v>
      </c>
      <c r="Z144" s="530" t="s">
        <v>152</v>
      </c>
      <c r="AA144" s="596" t="s">
        <v>749</v>
      </c>
      <c r="AB144" s="598" t="s">
        <v>750</v>
      </c>
      <c r="AC144" s="151"/>
    </row>
    <row r="145" spans="1:36" s="181" customFormat="1" ht="13.25" customHeight="1">
      <c r="A145" s="340" t="s">
        <v>513</v>
      </c>
      <c r="B145" s="533"/>
      <c r="C145" s="533"/>
      <c r="D145" s="533"/>
      <c r="E145" s="563"/>
      <c r="F145" s="271">
        <v>6.52</v>
      </c>
      <c r="G145" s="269">
        <v>15.8</v>
      </c>
      <c r="H145" s="269">
        <v>13.3</v>
      </c>
      <c r="I145" s="272">
        <v>103</v>
      </c>
      <c r="J145" s="161">
        <f t="shared" si="62"/>
        <v>0.4902255639097744</v>
      </c>
      <c r="K145" s="161">
        <f t="shared" si="63"/>
        <v>7.7443609022556386</v>
      </c>
      <c r="L145" s="161">
        <f t="shared" si="64"/>
        <v>-0.2764563660122914</v>
      </c>
      <c r="M145" s="568"/>
      <c r="N145" s="161">
        <f t="shared" si="60"/>
        <v>0.41265822784810124</v>
      </c>
      <c r="O145" s="568"/>
      <c r="P145" s="162"/>
      <c r="Q145" s="162"/>
      <c r="R145" s="162"/>
      <c r="S145" s="151"/>
      <c r="T145" s="151"/>
      <c r="U145" s="151"/>
      <c r="V145" s="151"/>
      <c r="W145" s="151"/>
      <c r="X145" s="187"/>
      <c r="Y145" s="563"/>
      <c r="Z145" s="533"/>
      <c r="AA145" s="600"/>
      <c r="AB145" s="584"/>
      <c r="AC145" s="151"/>
    </row>
    <row r="146" spans="1:36" s="181" customFormat="1" ht="13.25" customHeight="1">
      <c r="A146" s="340" t="s">
        <v>514</v>
      </c>
      <c r="B146" s="533"/>
      <c r="C146" s="533"/>
      <c r="D146" s="533"/>
      <c r="E146" s="563"/>
      <c r="F146" s="271">
        <v>6.52</v>
      </c>
      <c r="G146" s="269">
        <v>15.5</v>
      </c>
      <c r="H146" s="269">
        <v>12.9</v>
      </c>
      <c r="I146" s="272">
        <v>102</v>
      </c>
      <c r="J146" s="161">
        <f t="shared" si="62"/>
        <v>0.50542635658914725</v>
      </c>
      <c r="K146" s="161">
        <f t="shared" si="63"/>
        <v>7.9069767441860463</v>
      </c>
      <c r="L146" s="161">
        <f t="shared" si="64"/>
        <v>-0.28052220057565225</v>
      </c>
      <c r="M146" s="568"/>
      <c r="N146" s="161">
        <f t="shared" si="60"/>
        <v>0.42064516129032253</v>
      </c>
      <c r="O146" s="568"/>
      <c r="P146" s="162"/>
      <c r="Q146" s="162"/>
      <c r="R146" s="162"/>
      <c r="S146" s="151"/>
      <c r="T146" s="151"/>
      <c r="U146" s="151"/>
      <c r="V146" s="151"/>
      <c r="W146" s="151"/>
      <c r="X146" s="187"/>
      <c r="Y146" s="563"/>
      <c r="Z146" s="533"/>
      <c r="AA146" s="600"/>
      <c r="AB146" s="584"/>
      <c r="AC146" s="151"/>
    </row>
    <row r="147" spans="1:36" s="181" customFormat="1" ht="13.25" customHeight="1">
      <c r="A147" s="340" t="s">
        <v>515</v>
      </c>
      <c r="B147" s="533"/>
      <c r="C147" s="533"/>
      <c r="D147" s="533"/>
      <c r="E147" s="563"/>
      <c r="F147" s="271">
        <v>7.49</v>
      </c>
      <c r="G147" s="269">
        <v>18</v>
      </c>
      <c r="H147" s="269">
        <v>13.3</v>
      </c>
      <c r="I147" s="272">
        <v>115</v>
      </c>
      <c r="J147" s="161">
        <f t="shared" si="62"/>
        <v>0.56315789473684208</v>
      </c>
      <c r="K147" s="161">
        <f t="shared" si="63"/>
        <v>8.6466165413533833</v>
      </c>
      <c r="L147" s="161">
        <f t="shared" si="64"/>
        <v>-0.30811452608974887</v>
      </c>
      <c r="M147" s="568"/>
      <c r="N147" s="161">
        <f t="shared" si="60"/>
        <v>0.4161111111111111</v>
      </c>
      <c r="O147" s="568"/>
      <c r="P147" s="162"/>
      <c r="Q147" s="162"/>
      <c r="R147" s="162"/>
      <c r="S147" s="151"/>
      <c r="T147" s="151"/>
      <c r="U147" s="151"/>
      <c r="V147" s="151"/>
      <c r="W147" s="151"/>
      <c r="X147" s="187"/>
      <c r="Y147" s="563"/>
      <c r="Z147" s="533"/>
      <c r="AA147" s="600"/>
      <c r="AB147" s="584"/>
      <c r="AC147" s="151"/>
    </row>
    <row r="148" spans="1:36" s="181" customFormat="1" ht="13.25" customHeight="1">
      <c r="A148" s="340" t="s">
        <v>516</v>
      </c>
      <c r="B148" s="533"/>
      <c r="C148" s="533"/>
      <c r="D148" s="533"/>
      <c r="E148" s="563"/>
      <c r="F148" s="151">
        <v>6.68</v>
      </c>
      <c r="G148" s="203">
        <v>15.9</v>
      </c>
      <c r="H148" s="203">
        <v>13.4</v>
      </c>
      <c r="I148" s="151">
        <v>106</v>
      </c>
      <c r="J148" s="161">
        <f t="shared" si="62"/>
        <v>0.49850746268656715</v>
      </c>
      <c r="K148" s="161">
        <f t="shared" si="63"/>
        <v>7.91044776119403</v>
      </c>
      <c r="L148" s="161">
        <f t="shared" si="64"/>
        <v>-0.28687438433718992</v>
      </c>
      <c r="M148" s="568"/>
      <c r="N148" s="161">
        <f t="shared" si="60"/>
        <v>0.42012578616352197</v>
      </c>
      <c r="O148" s="568"/>
      <c r="P148" s="280"/>
      <c r="Q148" s="280"/>
      <c r="R148" s="280"/>
      <c r="S148" s="280"/>
      <c r="T148" s="161"/>
      <c r="U148" s="161"/>
      <c r="V148" s="151"/>
      <c r="W148" s="151"/>
      <c r="X148" s="187"/>
      <c r="Y148" s="563"/>
      <c r="Z148" s="533"/>
      <c r="AA148" s="600"/>
      <c r="AB148" s="584"/>
      <c r="AC148" s="151"/>
    </row>
    <row r="149" spans="1:36" s="216" customFormat="1" ht="17" customHeight="1">
      <c r="A149" s="347" t="s">
        <v>517</v>
      </c>
      <c r="B149" s="532"/>
      <c r="C149" s="532"/>
      <c r="D149" s="532"/>
      <c r="E149" s="553"/>
      <c r="F149" s="152">
        <v>6.81</v>
      </c>
      <c r="G149" s="205">
        <v>16.3</v>
      </c>
      <c r="H149" s="205">
        <v>13.2</v>
      </c>
      <c r="I149" s="152">
        <v>108</v>
      </c>
      <c r="J149" s="156">
        <f t="shared" si="62"/>
        <v>0.51590909090909087</v>
      </c>
      <c r="K149" s="156">
        <f t="shared" si="63"/>
        <v>8.1818181818181817</v>
      </c>
      <c r="L149" s="156">
        <f t="shared" si="64"/>
        <v>-0.30009848191277588</v>
      </c>
      <c r="M149" s="529"/>
      <c r="N149" s="156">
        <f t="shared" si="60"/>
        <v>0.41779141104294476</v>
      </c>
      <c r="O149" s="529"/>
      <c r="P149" s="281"/>
      <c r="Q149" s="159"/>
      <c r="R149" s="159"/>
      <c r="S149" s="152"/>
      <c r="T149" s="156"/>
      <c r="U149" s="156"/>
      <c r="V149" s="152"/>
      <c r="W149" s="152"/>
      <c r="X149" s="188"/>
      <c r="Y149" s="553"/>
      <c r="Z149" s="532"/>
      <c r="AA149" s="597"/>
      <c r="AB149" s="599"/>
      <c r="AC149" s="152"/>
    </row>
    <row r="150" spans="1:36" s="251" customFormat="1" ht="17.5" customHeight="1">
      <c r="A150" s="348" t="s">
        <v>632</v>
      </c>
      <c r="B150" s="348" t="s">
        <v>633</v>
      </c>
      <c r="C150" s="348">
        <v>129</v>
      </c>
      <c r="D150" s="348">
        <v>5</v>
      </c>
      <c r="E150" s="527" t="s">
        <v>498</v>
      </c>
      <c r="F150" s="14">
        <v>4.5599999999999996</v>
      </c>
      <c r="G150" s="359">
        <v>19.5</v>
      </c>
      <c r="H150" s="7">
        <v>14.3</v>
      </c>
      <c r="I150" s="7">
        <v>62.3</v>
      </c>
      <c r="J150" s="14">
        <f t="shared" si="62"/>
        <v>0.31888111888111886</v>
      </c>
      <c r="K150" s="14">
        <f t="shared" si="63"/>
        <v>4.3566433566433567</v>
      </c>
      <c r="L150" s="14">
        <f t="shared" si="64"/>
        <v>1.6456947546686251E-2</v>
      </c>
      <c r="M150" s="14"/>
      <c r="N150" s="14">
        <f t="shared" si="60"/>
        <v>0.23384615384615381</v>
      </c>
      <c r="O150" s="14"/>
      <c r="P150" s="20">
        <v>0.70823100000000005</v>
      </c>
      <c r="Q150" s="119">
        <v>0.70808000000000004</v>
      </c>
      <c r="R150" s="20"/>
      <c r="S150" s="348">
        <v>0.51220500000000002</v>
      </c>
      <c r="T150" s="348">
        <v>-7.1</v>
      </c>
      <c r="U150" s="348"/>
      <c r="V150" s="348"/>
      <c r="W150" s="348"/>
      <c r="X150" s="348"/>
      <c r="Y150" s="551" t="s">
        <v>641</v>
      </c>
      <c r="Z150" s="348" t="s">
        <v>634</v>
      </c>
      <c r="AA150" s="412" t="s">
        <v>754</v>
      </c>
      <c r="AB150" s="431" t="s">
        <v>751</v>
      </c>
      <c r="AC150" s="348"/>
    </row>
    <row r="151" spans="1:36" s="251" customFormat="1" ht="20.5" customHeight="1">
      <c r="A151" s="348" t="s">
        <v>635</v>
      </c>
      <c r="B151" s="348" t="s">
        <v>636</v>
      </c>
      <c r="C151" s="348">
        <v>130</v>
      </c>
      <c r="D151" s="348">
        <v>2</v>
      </c>
      <c r="E151" s="528"/>
      <c r="F151" s="7">
        <v>4.95</v>
      </c>
      <c r="G151" s="7">
        <v>21.9</v>
      </c>
      <c r="H151" s="7">
        <v>9.94</v>
      </c>
      <c r="I151" s="74">
        <v>123</v>
      </c>
      <c r="J151" s="14">
        <f t="shared" si="62"/>
        <v>0.4979879275653924</v>
      </c>
      <c r="K151" s="14">
        <f t="shared" si="63"/>
        <v>12.374245472837023</v>
      </c>
      <c r="L151" s="14">
        <f t="shared" si="64"/>
        <v>-0.66041714138454699</v>
      </c>
      <c r="M151" s="14"/>
      <c r="N151" s="14">
        <f t="shared" si="60"/>
        <v>0.22602739726027399</v>
      </c>
      <c r="O151" s="14"/>
      <c r="P151" s="20">
        <v>0.70699800000000002</v>
      </c>
      <c r="Q151" s="119">
        <v>0.70665</v>
      </c>
      <c r="R151" s="20"/>
      <c r="S151" s="348">
        <v>0.512104</v>
      </c>
      <c r="T151" s="348">
        <v>-8.9</v>
      </c>
      <c r="U151" s="348"/>
      <c r="V151" s="348"/>
      <c r="W151" s="348"/>
      <c r="X151" s="348"/>
      <c r="Y151" s="563"/>
      <c r="Z151" s="348" t="s">
        <v>637</v>
      </c>
      <c r="AA151" s="412" t="s">
        <v>755</v>
      </c>
      <c r="AB151" s="431" t="s">
        <v>752</v>
      </c>
      <c r="AC151" s="348"/>
    </row>
    <row r="152" spans="1:36" s="252" customFormat="1" ht="19.25" customHeight="1">
      <c r="A152" s="349" t="s">
        <v>638</v>
      </c>
      <c r="B152" s="349" t="s">
        <v>639</v>
      </c>
      <c r="C152" s="349">
        <v>132</v>
      </c>
      <c r="D152" s="349">
        <v>2</v>
      </c>
      <c r="E152" s="529"/>
      <c r="F152" s="68">
        <v>5.32</v>
      </c>
      <c r="G152" s="349">
        <v>21</v>
      </c>
      <c r="H152" s="68">
        <v>17.2</v>
      </c>
      <c r="I152" s="75">
        <v>106</v>
      </c>
      <c r="J152" s="69">
        <f t="shared" si="62"/>
        <v>0.30930232558139537</v>
      </c>
      <c r="K152" s="69">
        <f t="shared" si="63"/>
        <v>6.1627906976744189</v>
      </c>
      <c r="L152" s="69">
        <f t="shared" si="64"/>
        <v>-0.28598945785836549</v>
      </c>
      <c r="M152" s="69"/>
      <c r="N152" s="69">
        <f t="shared" si="60"/>
        <v>0.25333333333333335</v>
      </c>
      <c r="O152" s="69"/>
      <c r="P152" s="70">
        <v>0.707816</v>
      </c>
      <c r="Q152" s="120">
        <v>0.70752000000000004</v>
      </c>
      <c r="R152" s="70"/>
      <c r="S152" s="349">
        <v>0.51204400000000005</v>
      </c>
      <c r="T152" s="349">
        <v>-10.199999999999999</v>
      </c>
      <c r="U152" s="349"/>
      <c r="V152" s="349"/>
      <c r="W152" s="349"/>
      <c r="X152" s="349"/>
      <c r="Y152" s="553"/>
      <c r="Z152" s="349" t="s">
        <v>640</v>
      </c>
      <c r="AA152" s="411" t="s">
        <v>756</v>
      </c>
      <c r="AB152" s="417" t="s">
        <v>753</v>
      </c>
      <c r="AC152" s="349"/>
    </row>
    <row r="153" spans="1:36" s="350" customFormat="1" ht="21" customHeight="1">
      <c r="A153" s="399" t="s">
        <v>661</v>
      </c>
      <c r="B153" s="530" t="s">
        <v>662</v>
      </c>
      <c r="C153" s="396">
        <v>181</v>
      </c>
      <c r="D153" s="396">
        <v>9</v>
      </c>
      <c r="E153" s="530" t="s">
        <v>498</v>
      </c>
      <c r="F153" s="399">
        <v>7.05</v>
      </c>
      <c r="G153" s="399">
        <v>23</v>
      </c>
      <c r="H153" s="399">
        <v>35.299999999999997</v>
      </c>
      <c r="I153" s="399">
        <v>158</v>
      </c>
      <c r="J153" s="394">
        <f t="shared" si="62"/>
        <v>0.19971671388101983</v>
      </c>
      <c r="K153" s="394">
        <f t="shared" si="63"/>
        <v>4.475920679886686</v>
      </c>
      <c r="L153" s="394">
        <f t="shared" si="64"/>
        <v>-0.20927976100429579</v>
      </c>
      <c r="M153" s="394"/>
      <c r="N153" s="394">
        <f t="shared" si="60"/>
        <v>0.30652173913043479</v>
      </c>
      <c r="O153" s="394"/>
      <c r="P153" s="109"/>
      <c r="Q153" s="109"/>
      <c r="R153" s="393"/>
      <c r="S153" s="399"/>
      <c r="T153" s="317"/>
      <c r="U153" s="403"/>
      <c r="V153" s="319"/>
      <c r="W153" s="318"/>
      <c r="X153" s="318"/>
      <c r="Y153" s="551" t="s">
        <v>663</v>
      </c>
      <c r="Z153" s="396" t="s">
        <v>249</v>
      </c>
      <c r="AA153" s="430" t="s">
        <v>757</v>
      </c>
      <c r="AB153" s="412" t="s">
        <v>758</v>
      </c>
      <c r="AC153" s="343"/>
    </row>
    <row r="154" spans="1:36" s="251" customFormat="1" ht="15">
      <c r="A154" s="399" t="s">
        <v>664</v>
      </c>
      <c r="B154" s="531"/>
      <c r="C154" s="396">
        <v>182</v>
      </c>
      <c r="D154" s="396">
        <v>2</v>
      </c>
      <c r="E154" s="531"/>
      <c r="F154" s="399">
        <v>8.9</v>
      </c>
      <c r="G154" s="399">
        <v>33.6</v>
      </c>
      <c r="H154" s="399">
        <v>20.6</v>
      </c>
      <c r="I154" s="399">
        <v>181</v>
      </c>
      <c r="J154" s="394">
        <f t="shared" si="62"/>
        <v>0.43203883495145629</v>
      </c>
      <c r="K154" s="394">
        <f t="shared" si="63"/>
        <v>8.7864077669902905</v>
      </c>
      <c r="L154" s="394">
        <f t="shared" si="64"/>
        <v>-0.43659501436430004</v>
      </c>
      <c r="M154" s="394"/>
      <c r="N154" s="394">
        <f t="shared" si="60"/>
        <v>0.26488095238095238</v>
      </c>
      <c r="O154" s="394"/>
      <c r="P154" s="109"/>
      <c r="Q154" s="109"/>
      <c r="R154" s="393"/>
      <c r="S154" s="399"/>
      <c r="T154" s="317"/>
      <c r="U154" s="403"/>
      <c r="V154" s="319"/>
      <c r="W154" s="318"/>
      <c r="X154" s="318"/>
      <c r="Y154" s="552"/>
      <c r="Z154" s="396" t="s">
        <v>49</v>
      </c>
      <c r="AA154" s="416" t="s">
        <v>759</v>
      </c>
      <c r="AB154" s="412" t="s">
        <v>760</v>
      </c>
    </row>
    <row r="155" spans="1:36" s="252" customFormat="1" ht="23.5" customHeight="1">
      <c r="A155" s="400" t="s">
        <v>665</v>
      </c>
      <c r="B155" s="532"/>
      <c r="C155" s="397">
        <v>193</v>
      </c>
      <c r="D155" s="397">
        <v>5</v>
      </c>
      <c r="E155" s="532"/>
      <c r="F155" s="400">
        <v>4.57</v>
      </c>
      <c r="G155" s="400">
        <v>19.8</v>
      </c>
      <c r="H155" s="400">
        <v>17.399999999999999</v>
      </c>
      <c r="I155" s="400">
        <v>144</v>
      </c>
      <c r="J155" s="395">
        <f t="shared" si="62"/>
        <v>0.2626436781609196</v>
      </c>
      <c r="K155" s="395">
        <f t="shared" si="63"/>
        <v>8.2758620689655178</v>
      </c>
      <c r="L155" s="395">
        <f t="shared" si="64"/>
        <v>-0.60283447633303711</v>
      </c>
      <c r="M155" s="395"/>
      <c r="N155" s="395">
        <f t="shared" si="60"/>
        <v>0.23080808080808082</v>
      </c>
      <c r="O155" s="395"/>
      <c r="P155" s="103"/>
      <c r="Q155" s="103"/>
      <c r="R155" s="408"/>
      <c r="S155" s="400"/>
      <c r="T155" s="312"/>
      <c r="U155" s="404"/>
      <c r="V155" s="309"/>
      <c r="W155" s="310"/>
      <c r="X155" s="310"/>
      <c r="Y155" s="553"/>
      <c r="Z155" s="397" t="s">
        <v>249</v>
      </c>
      <c r="AA155" s="413" t="s">
        <v>761</v>
      </c>
      <c r="AB155" s="411" t="s">
        <v>762</v>
      </c>
    </row>
    <row r="156" spans="1:36" s="251" customFormat="1" ht="24.5" customHeight="1">
      <c r="A156" s="398" t="s">
        <v>666</v>
      </c>
      <c r="B156" s="530" t="s">
        <v>667</v>
      </c>
      <c r="C156" s="398">
        <v>209</v>
      </c>
      <c r="D156" s="398">
        <v>3</v>
      </c>
      <c r="E156" s="530" t="s">
        <v>498</v>
      </c>
      <c r="F156" s="398">
        <v>3.52</v>
      </c>
      <c r="G156" s="398">
        <v>13</v>
      </c>
      <c r="H156" s="398">
        <v>26.6</v>
      </c>
      <c r="I156" s="398">
        <v>104</v>
      </c>
      <c r="J156" s="405">
        <f>F156/H156</f>
        <v>0.13233082706766916</v>
      </c>
      <c r="K156" s="405">
        <f t="shared" si="63"/>
        <v>3.9097744360902253</v>
      </c>
      <c r="L156" s="405">
        <f t="shared" si="64"/>
        <v>-0.27527024227494545</v>
      </c>
      <c r="M156" s="527"/>
      <c r="N156" s="405">
        <f t="shared" si="60"/>
        <v>0.27076923076923076</v>
      </c>
      <c r="O156" s="389"/>
      <c r="P156" s="237"/>
      <c r="Q156" s="237"/>
      <c r="R156" s="102"/>
      <c r="S156" s="238"/>
      <c r="T156" s="409"/>
      <c r="U156" s="409"/>
      <c r="V156" s="238"/>
      <c r="W156" s="409"/>
      <c r="X156" s="409"/>
      <c r="Y156" s="551" t="s">
        <v>668</v>
      </c>
      <c r="Z156" s="398" t="s">
        <v>669</v>
      </c>
      <c r="AA156" s="416" t="s">
        <v>763</v>
      </c>
      <c r="AB156" s="412" t="s">
        <v>764</v>
      </c>
    </row>
    <row r="157" spans="1:36" s="251" customFormat="1" ht="12">
      <c r="A157" s="398" t="s">
        <v>670</v>
      </c>
      <c r="B157" s="531"/>
      <c r="C157" s="398">
        <v>211</v>
      </c>
      <c r="D157" s="398">
        <v>2</v>
      </c>
      <c r="E157" s="531"/>
      <c r="F157" s="398">
        <v>3.31</v>
      </c>
      <c r="G157" s="398">
        <v>64</v>
      </c>
      <c r="H157" s="398">
        <v>19.600000000000001</v>
      </c>
      <c r="I157" s="398">
        <v>150</v>
      </c>
      <c r="J157" s="405">
        <f>F157/H157</f>
        <v>0.16887755102040816</v>
      </c>
      <c r="K157" s="405">
        <f t="shared" si="63"/>
        <v>7.6530612244897958</v>
      </c>
      <c r="L157" s="405">
        <f t="shared" si="64"/>
        <v>-0.72939163796323103</v>
      </c>
      <c r="M157" s="568"/>
      <c r="N157" s="405">
        <f t="shared" si="60"/>
        <v>5.1718750000000001E-2</v>
      </c>
      <c r="O157" s="389"/>
      <c r="P157" s="237"/>
      <c r="Q157" s="237"/>
      <c r="R157" s="102"/>
      <c r="S157" s="238"/>
      <c r="T157" s="409"/>
      <c r="U157" s="409"/>
      <c r="V157" s="238"/>
      <c r="W157" s="409"/>
      <c r="X157" s="409"/>
      <c r="Y157" s="552"/>
      <c r="Z157" s="398" t="s">
        <v>249</v>
      </c>
      <c r="AA157" s="416" t="s">
        <v>765</v>
      </c>
      <c r="AB157" s="412" t="s">
        <v>766</v>
      </c>
    </row>
    <row r="158" spans="1:36" s="252" customFormat="1" ht="12">
      <c r="A158" s="397" t="s">
        <v>671</v>
      </c>
      <c r="B158" s="532"/>
      <c r="C158" s="397">
        <v>228</v>
      </c>
      <c r="D158" s="397">
        <v>2</v>
      </c>
      <c r="E158" s="532"/>
      <c r="F158" s="397">
        <v>5.18</v>
      </c>
      <c r="G158" s="397">
        <v>12</v>
      </c>
      <c r="H158" s="397">
        <v>25.6</v>
      </c>
      <c r="I158" s="397">
        <v>114</v>
      </c>
      <c r="J158" s="395">
        <f>F158/H158</f>
        <v>0.20234374999999999</v>
      </c>
      <c r="K158" s="395">
        <f t="shared" si="63"/>
        <v>4.453125</v>
      </c>
      <c r="L158" s="395">
        <f t="shared" si="64"/>
        <v>-0.1993467867338925</v>
      </c>
      <c r="M158" s="529"/>
      <c r="N158" s="395">
        <f t="shared" si="60"/>
        <v>0.43166666666666664</v>
      </c>
      <c r="O158" s="390"/>
      <c r="P158" s="241"/>
      <c r="Q158" s="241"/>
      <c r="R158" s="103"/>
      <c r="S158" s="407"/>
      <c r="T158" s="404"/>
      <c r="U158" s="404"/>
      <c r="V158" s="407"/>
      <c r="W158" s="404"/>
      <c r="X158" s="404"/>
      <c r="Y158" s="553"/>
      <c r="Z158" s="397" t="s">
        <v>152</v>
      </c>
      <c r="AA158" s="413" t="s">
        <v>767</v>
      </c>
      <c r="AB158" s="411" t="s">
        <v>768</v>
      </c>
    </row>
    <row r="159" spans="1:36" s="57" customFormat="1" ht="12.5" customHeight="1">
      <c r="A159" s="55" t="s">
        <v>672</v>
      </c>
      <c r="B159" s="530" t="s">
        <v>673</v>
      </c>
      <c r="C159" s="406">
        <v>223</v>
      </c>
      <c r="D159" s="406">
        <v>1</v>
      </c>
      <c r="E159" s="530" t="s">
        <v>498</v>
      </c>
      <c r="F159" s="399">
        <v>3.63</v>
      </c>
      <c r="G159" s="399">
        <v>20.7</v>
      </c>
      <c r="H159" s="399">
        <v>11.5</v>
      </c>
      <c r="I159" s="399">
        <v>123</v>
      </c>
      <c r="J159" s="394">
        <f t="shared" ref="J159:J162" si="65">F159/H159</f>
        <v>0.31565217391304345</v>
      </c>
      <c r="K159" s="394">
        <f t="shared" si="63"/>
        <v>10.695652173913043</v>
      </c>
      <c r="L159" s="394">
        <f t="shared" si="64"/>
        <v>-0.73686917580220879</v>
      </c>
      <c r="M159" s="110"/>
      <c r="N159" s="394">
        <f t="shared" si="60"/>
        <v>0.17536231884057971</v>
      </c>
      <c r="O159" s="110"/>
      <c r="P159" s="109"/>
      <c r="Q159" s="315"/>
      <c r="R159" s="316"/>
      <c r="S159" s="399"/>
      <c r="T159" s="317"/>
      <c r="U159" s="318"/>
      <c r="V159" s="319"/>
      <c r="W159" s="318"/>
      <c r="X159" s="318"/>
      <c r="Y159" s="551" t="s">
        <v>674</v>
      </c>
      <c r="Z159" s="396" t="s">
        <v>151</v>
      </c>
      <c r="AC159" s="320"/>
      <c r="AH159" s="392"/>
      <c r="AI159" s="392"/>
      <c r="AJ159" s="392"/>
    </row>
    <row r="160" spans="1:36" s="57" customFormat="1" ht="12.5" customHeight="1">
      <c r="A160" s="55" t="s">
        <v>675</v>
      </c>
      <c r="B160" s="531"/>
      <c r="C160" s="406">
        <v>225</v>
      </c>
      <c r="D160" s="406">
        <v>1</v>
      </c>
      <c r="E160" s="531"/>
      <c r="F160" s="399">
        <v>4.1500000000000004</v>
      </c>
      <c r="G160" s="399">
        <v>28.8</v>
      </c>
      <c r="H160" s="399">
        <v>14</v>
      </c>
      <c r="I160" s="399">
        <v>148</v>
      </c>
      <c r="J160" s="394">
        <f t="shared" si="65"/>
        <v>0.29642857142857143</v>
      </c>
      <c r="K160" s="394">
        <f t="shared" si="63"/>
        <v>10.571428571428571</v>
      </c>
      <c r="L160" s="394">
        <f t="shared" si="64"/>
        <v>-0.75441660402224575</v>
      </c>
      <c r="M160" s="110"/>
      <c r="N160" s="394">
        <f t="shared" si="60"/>
        <v>0.14409722222222224</v>
      </c>
      <c r="O160" s="110"/>
      <c r="P160" s="109"/>
      <c r="Q160" s="315"/>
      <c r="R160" s="316"/>
      <c r="S160" s="399"/>
      <c r="T160" s="317"/>
      <c r="U160" s="318"/>
      <c r="V160" s="319"/>
      <c r="W160" s="318"/>
      <c r="X160" s="318"/>
      <c r="Y160" s="552"/>
      <c r="Z160" s="396" t="s">
        <v>151</v>
      </c>
      <c r="AC160" s="320"/>
    </row>
    <row r="161" spans="1:29" s="57" customFormat="1" ht="12.5" customHeight="1">
      <c r="A161" s="398" t="s">
        <v>676</v>
      </c>
      <c r="B161" s="531"/>
      <c r="C161" s="399">
        <v>228</v>
      </c>
      <c r="D161" s="399">
        <v>2</v>
      </c>
      <c r="E161" s="531"/>
      <c r="F161" s="399">
        <v>6.36</v>
      </c>
      <c r="G161" s="399">
        <v>21.7</v>
      </c>
      <c r="H161" s="399">
        <v>17.7</v>
      </c>
      <c r="I161" s="399">
        <v>171</v>
      </c>
      <c r="J161" s="394">
        <f t="shared" si="65"/>
        <v>0.35932203389830514</v>
      </c>
      <c r="K161" s="394">
        <f t="shared" si="63"/>
        <v>9.6610169491525433</v>
      </c>
      <c r="L161" s="394">
        <f t="shared" si="64"/>
        <v>-0.59576001125165923</v>
      </c>
      <c r="M161" s="110"/>
      <c r="N161" s="394">
        <f t="shared" si="60"/>
        <v>0.29308755760368665</v>
      </c>
      <c r="O161" s="110"/>
      <c r="P161" s="109"/>
      <c r="Q161" s="315"/>
      <c r="R161" s="316"/>
      <c r="S161" s="399"/>
      <c r="T161" s="317"/>
      <c r="U161" s="318"/>
      <c r="V161" s="319"/>
      <c r="W161" s="318"/>
      <c r="X161" s="318"/>
      <c r="Y161" s="552"/>
      <c r="Z161" s="396" t="s">
        <v>249</v>
      </c>
      <c r="AC161" s="320"/>
    </row>
    <row r="162" spans="1:29" s="57" customFormat="1" ht="12.5" customHeight="1">
      <c r="A162" s="398" t="s">
        <v>677</v>
      </c>
      <c r="B162" s="531"/>
      <c r="C162" s="399">
        <v>228</v>
      </c>
      <c r="D162" s="399">
        <v>2</v>
      </c>
      <c r="E162" s="531"/>
      <c r="F162" s="399">
        <v>4.83</v>
      </c>
      <c r="G162" s="399">
        <v>35.700000000000003</v>
      </c>
      <c r="H162" s="399">
        <v>13.4</v>
      </c>
      <c r="I162" s="399">
        <v>211</v>
      </c>
      <c r="J162" s="394">
        <f t="shared" si="65"/>
        <v>0.36044776119402983</v>
      </c>
      <c r="K162" s="394">
        <f t="shared" si="63"/>
        <v>15.746268656716417</v>
      </c>
      <c r="L162" s="394">
        <f t="shared" si="64"/>
        <v>-1.0017387689244344</v>
      </c>
      <c r="M162" s="110"/>
      <c r="N162" s="394">
        <f t="shared" si="60"/>
        <v>0.13529411764705881</v>
      </c>
      <c r="O162" s="110"/>
      <c r="P162" s="109"/>
      <c r="Q162" s="315"/>
      <c r="R162" s="316"/>
      <c r="S162" s="399"/>
      <c r="T162" s="317"/>
      <c r="U162" s="318"/>
      <c r="V162" s="319"/>
      <c r="W162" s="318"/>
      <c r="X162" s="318"/>
      <c r="Y162" s="552"/>
      <c r="Z162" s="396" t="s">
        <v>151</v>
      </c>
      <c r="AC162" s="320"/>
    </row>
    <row r="163" spans="1:29" s="73" customFormat="1" ht="12.5" customHeight="1">
      <c r="A163" s="397" t="s">
        <v>678</v>
      </c>
      <c r="B163" s="532"/>
      <c r="C163" s="400">
        <v>242</v>
      </c>
      <c r="D163" s="400">
        <v>4</v>
      </c>
      <c r="E163" s="532"/>
      <c r="F163" s="400">
        <v>1.66</v>
      </c>
      <c r="G163" s="400">
        <v>7.87</v>
      </c>
      <c r="H163" s="400">
        <v>22.9</v>
      </c>
      <c r="I163" s="400">
        <v>54.4</v>
      </c>
      <c r="J163" s="395">
        <f>F163/H163</f>
        <v>7.2489082969432309E-2</v>
      </c>
      <c r="K163" s="395">
        <f t="shared" si="63"/>
        <v>2.3755458515283845</v>
      </c>
      <c r="L163" s="395">
        <f t="shared" si="64"/>
        <v>-0.12119315562775324</v>
      </c>
      <c r="M163" s="98"/>
      <c r="N163" s="395">
        <f t="shared" si="60"/>
        <v>0.21092757306226173</v>
      </c>
      <c r="O163" s="98"/>
      <c r="P163" s="103"/>
      <c r="Q163" s="307"/>
      <c r="R163" s="308"/>
      <c r="S163" s="400"/>
      <c r="T163" s="312"/>
      <c r="U163" s="310"/>
      <c r="V163" s="309"/>
      <c r="W163" s="310"/>
      <c r="X163" s="310"/>
      <c r="Y163" s="553"/>
      <c r="Z163" s="397" t="s">
        <v>151</v>
      </c>
      <c r="AC163" s="311"/>
    </row>
    <row r="164" spans="1:29" s="251" customFormat="1" ht="11">
      <c r="A164" s="39"/>
      <c r="B164" s="166"/>
      <c r="C164" s="166"/>
      <c r="D164" s="166"/>
      <c r="E164" s="166"/>
      <c r="F164" s="253"/>
      <c r="G164" s="45"/>
      <c r="H164" s="45"/>
      <c r="I164" s="45"/>
      <c r="J164" s="14"/>
      <c r="K164" s="14"/>
      <c r="L164" s="14"/>
      <c r="M164" s="14"/>
      <c r="N164" s="14"/>
      <c r="O164" s="14"/>
      <c r="P164" s="254"/>
      <c r="Q164" s="255"/>
      <c r="R164" s="255"/>
      <c r="S164" s="254"/>
      <c r="T164" s="45"/>
      <c r="U164" s="45"/>
      <c r="Y164" s="39"/>
      <c r="Z164" s="39"/>
      <c r="AA164" s="183"/>
      <c r="AB164" s="166"/>
    </row>
    <row r="165" spans="1:29" s="251" customFormat="1" ht="11">
      <c r="A165" s="39"/>
      <c r="B165" s="166"/>
      <c r="C165" s="166"/>
      <c r="D165" s="166"/>
      <c r="E165" s="166"/>
      <c r="F165" s="253"/>
      <c r="G165" s="45"/>
      <c r="H165" s="45"/>
      <c r="I165" s="45"/>
      <c r="J165" s="14"/>
      <c r="K165" s="14"/>
      <c r="L165" s="14"/>
      <c r="M165" s="14"/>
      <c r="N165" s="14"/>
      <c r="O165" s="14"/>
      <c r="P165" s="254"/>
      <c r="Q165" s="164"/>
      <c r="R165" s="164"/>
      <c r="S165" s="164"/>
      <c r="T165" s="164"/>
      <c r="U165" s="164"/>
      <c r="Y165" s="39"/>
      <c r="Z165" s="39"/>
      <c r="AA165" s="183"/>
      <c r="AB165" s="166"/>
    </row>
    <row r="166" spans="1:29" s="251" customFormat="1" ht="11">
      <c r="A166" s="39"/>
      <c r="B166" s="166"/>
      <c r="C166" s="166"/>
      <c r="D166" s="166"/>
      <c r="E166" s="166"/>
      <c r="F166" s="253"/>
      <c r="G166" s="45"/>
      <c r="H166" s="45"/>
      <c r="I166" s="45"/>
      <c r="J166" s="14"/>
      <c r="K166" s="14"/>
      <c r="L166" s="14"/>
      <c r="M166" s="14"/>
      <c r="N166" s="14"/>
      <c r="O166" s="14"/>
      <c r="P166" s="254"/>
      <c r="Q166" s="255"/>
      <c r="R166" s="255"/>
      <c r="S166" s="254"/>
      <c r="T166" s="45"/>
      <c r="U166" s="45"/>
      <c r="Y166" s="39"/>
      <c r="Z166" s="39"/>
      <c r="AA166" s="183"/>
      <c r="AB166" s="166"/>
    </row>
    <row r="167" spans="1:29" s="251" customFormat="1" ht="11">
      <c r="A167" s="39"/>
      <c r="B167" s="166"/>
      <c r="C167" s="166"/>
      <c r="D167" s="166"/>
      <c r="E167" s="166"/>
      <c r="F167" s="253"/>
      <c r="G167" s="45"/>
      <c r="H167" s="45"/>
      <c r="I167" s="45"/>
      <c r="J167" s="14"/>
      <c r="K167" s="14"/>
      <c r="L167" s="14"/>
      <c r="M167" s="14"/>
      <c r="N167" s="14"/>
      <c r="O167" s="14"/>
      <c r="P167" s="254"/>
      <c r="Q167" s="164"/>
      <c r="R167" s="164"/>
      <c r="S167" s="164"/>
      <c r="T167" s="164"/>
      <c r="U167" s="164"/>
      <c r="Y167" s="39"/>
      <c r="Z167" s="39"/>
      <c r="AA167" s="183"/>
      <c r="AB167" s="166"/>
    </row>
    <row r="168" spans="1:29" s="251" customFormat="1" ht="11">
      <c r="A168" s="39"/>
      <c r="B168" s="166"/>
      <c r="C168" s="166"/>
      <c r="D168" s="166"/>
      <c r="E168" s="166"/>
      <c r="F168" s="253"/>
      <c r="G168" s="45"/>
      <c r="H168" s="45"/>
      <c r="I168" s="45"/>
      <c r="J168" s="14"/>
      <c r="K168" s="14"/>
      <c r="L168" s="14"/>
      <c r="M168" s="14"/>
      <c r="N168" s="14"/>
      <c r="O168" s="14"/>
      <c r="P168" s="164"/>
      <c r="Q168" s="164"/>
      <c r="R168" s="164"/>
      <c r="S168" s="164"/>
      <c r="T168" s="164"/>
      <c r="U168" s="164"/>
      <c r="Y168" s="39"/>
      <c r="Z168" s="39"/>
      <c r="AA168" s="183"/>
      <c r="AB168" s="166"/>
    </row>
    <row r="169" spans="1:29" s="251" customFormat="1" ht="11">
      <c r="A169" s="39"/>
      <c r="B169" s="166"/>
      <c r="C169" s="166"/>
      <c r="D169" s="166"/>
      <c r="E169" s="166"/>
      <c r="F169" s="253"/>
      <c r="G169" s="45"/>
      <c r="H169" s="45"/>
      <c r="I169" s="45"/>
      <c r="J169" s="14"/>
      <c r="K169" s="14"/>
      <c r="L169" s="14"/>
      <c r="M169" s="14"/>
      <c r="N169" s="14"/>
      <c r="O169" s="14"/>
      <c r="P169" s="254"/>
      <c r="Q169" s="255"/>
      <c r="R169" s="255"/>
      <c r="S169" s="254"/>
      <c r="T169" s="45"/>
      <c r="U169" s="45"/>
      <c r="Y169" s="39"/>
      <c r="Z169" s="39"/>
      <c r="AA169" s="183"/>
      <c r="AB169" s="166"/>
    </row>
    <row r="170" spans="1:29" s="251" customFormat="1" ht="11">
      <c r="A170" s="39"/>
      <c r="B170" s="166"/>
      <c r="C170" s="166"/>
      <c r="D170" s="166"/>
      <c r="E170" s="166"/>
      <c r="F170" s="253"/>
      <c r="G170" s="45"/>
      <c r="H170" s="45"/>
      <c r="I170" s="45"/>
      <c r="J170" s="14"/>
      <c r="K170" s="14"/>
      <c r="L170" s="14"/>
      <c r="M170" s="14"/>
      <c r="N170" s="14"/>
      <c r="O170" s="14"/>
      <c r="P170" s="254"/>
      <c r="Q170" s="164"/>
      <c r="R170" s="164"/>
      <c r="S170" s="164"/>
      <c r="Y170" s="39"/>
      <c r="Z170" s="39"/>
      <c r="AA170" s="183"/>
      <c r="AB170" s="166"/>
    </row>
    <row r="171" spans="1:29" s="251" customFormat="1" ht="11">
      <c r="A171" s="39"/>
      <c r="B171" s="166"/>
      <c r="C171" s="166"/>
      <c r="D171" s="166"/>
      <c r="E171" s="166"/>
      <c r="F171" s="253"/>
      <c r="G171" s="45"/>
      <c r="H171" s="45"/>
      <c r="I171" s="45"/>
      <c r="J171" s="14"/>
      <c r="K171" s="14"/>
      <c r="L171" s="14"/>
      <c r="M171" s="14"/>
      <c r="N171" s="14"/>
      <c r="O171" s="14"/>
      <c r="P171" s="164"/>
      <c r="Q171" s="164"/>
      <c r="R171" s="164"/>
      <c r="S171" s="164"/>
      <c r="Y171" s="39"/>
      <c r="Z171" s="39"/>
      <c r="AA171" s="183"/>
      <c r="AB171" s="166"/>
    </row>
    <row r="172" spans="1:29" s="251" customFormat="1" ht="11">
      <c r="A172" s="256"/>
      <c r="B172" s="166"/>
      <c r="C172" s="166"/>
      <c r="D172" s="166"/>
      <c r="E172" s="166"/>
      <c r="F172" s="253"/>
      <c r="G172" s="45"/>
      <c r="H172" s="45"/>
      <c r="I172" s="45"/>
      <c r="J172" s="14"/>
      <c r="K172" s="14"/>
      <c r="L172" s="14"/>
      <c r="M172" s="14"/>
      <c r="N172" s="14"/>
      <c r="O172" s="14"/>
      <c r="P172" s="254"/>
      <c r="Q172" s="42"/>
      <c r="R172" s="42"/>
      <c r="S172" s="254"/>
      <c r="T172" s="39"/>
      <c r="U172" s="39"/>
      <c r="Y172" s="39"/>
      <c r="Z172" s="39"/>
      <c r="AA172" s="183"/>
      <c r="AB172" s="166"/>
    </row>
    <row r="173" spans="1:29" s="251" customFormat="1" ht="11">
      <c r="A173" s="256"/>
      <c r="B173" s="166"/>
      <c r="C173" s="166"/>
      <c r="D173" s="166"/>
      <c r="E173" s="166"/>
      <c r="F173" s="253"/>
      <c r="G173" s="45"/>
      <c r="H173" s="45"/>
      <c r="I173" s="45"/>
      <c r="J173" s="14"/>
      <c r="K173" s="14"/>
      <c r="L173" s="14"/>
      <c r="M173" s="14"/>
      <c r="N173" s="14"/>
      <c r="O173" s="14"/>
      <c r="P173" s="254"/>
      <c r="Q173" s="164"/>
      <c r="R173" s="164"/>
      <c r="S173" s="164"/>
      <c r="T173" s="164"/>
      <c r="U173" s="164"/>
      <c r="Y173" s="39"/>
      <c r="Z173" s="39"/>
      <c r="AA173" s="183"/>
      <c r="AB173" s="166"/>
    </row>
    <row r="174" spans="1:29" s="251" customFormat="1" ht="11">
      <c r="A174" s="256"/>
      <c r="B174" s="166"/>
      <c r="C174" s="166"/>
      <c r="D174" s="166"/>
      <c r="E174" s="166"/>
      <c r="F174" s="253"/>
      <c r="G174" s="45"/>
      <c r="H174" s="45"/>
      <c r="I174" s="45"/>
      <c r="J174" s="14"/>
      <c r="K174" s="14"/>
      <c r="L174" s="14"/>
      <c r="M174" s="14"/>
      <c r="N174" s="14"/>
      <c r="O174" s="14"/>
      <c r="P174" s="254"/>
      <c r="Q174" s="42"/>
      <c r="R174" s="42"/>
      <c r="S174" s="254"/>
      <c r="T174" s="39"/>
      <c r="U174" s="39"/>
      <c r="Y174" s="39"/>
      <c r="Z174" s="39"/>
      <c r="AA174" s="183"/>
      <c r="AB174" s="166"/>
    </row>
    <row r="175" spans="1:29" s="251" customFormat="1" ht="11">
      <c r="A175" s="256"/>
      <c r="B175" s="166"/>
      <c r="C175" s="166"/>
      <c r="D175" s="166"/>
      <c r="E175" s="166"/>
      <c r="F175" s="253"/>
      <c r="G175" s="45"/>
      <c r="H175" s="45"/>
      <c r="I175" s="45"/>
      <c r="J175" s="14"/>
      <c r="K175" s="14"/>
      <c r="L175" s="14"/>
      <c r="M175" s="14"/>
      <c r="N175" s="14"/>
      <c r="O175" s="14"/>
      <c r="P175" s="254"/>
      <c r="Q175" s="42"/>
      <c r="R175" s="42"/>
      <c r="S175" s="254"/>
      <c r="T175" s="39"/>
      <c r="U175" s="39"/>
      <c r="Y175" s="39"/>
      <c r="Z175" s="39"/>
      <c r="AA175" s="183"/>
      <c r="AB175" s="166"/>
    </row>
    <row r="176" spans="1:29" s="251" customFormat="1" ht="11">
      <c r="A176" s="256"/>
      <c r="B176" s="166"/>
      <c r="C176" s="166"/>
      <c r="D176" s="166"/>
      <c r="E176" s="166"/>
      <c r="F176" s="236"/>
      <c r="G176" s="45"/>
      <c r="H176" s="45"/>
      <c r="I176" s="45"/>
      <c r="J176" s="14"/>
      <c r="K176" s="14"/>
      <c r="L176" s="14"/>
      <c r="M176" s="14"/>
      <c r="N176" s="14"/>
      <c r="O176" s="14"/>
      <c r="P176" s="254"/>
      <c r="Q176" s="42"/>
      <c r="R176" s="42"/>
      <c r="S176" s="254"/>
      <c r="T176" s="39"/>
      <c r="U176" s="39"/>
      <c r="Y176" s="39"/>
      <c r="Z176" s="39"/>
      <c r="AA176" s="183"/>
      <c r="AB176" s="166"/>
    </row>
    <row r="177" spans="1:28" s="251" customFormat="1" ht="11">
      <c r="A177" s="256"/>
      <c r="B177" s="166"/>
      <c r="C177" s="166"/>
      <c r="D177" s="166"/>
      <c r="E177" s="166"/>
      <c r="F177" s="253"/>
      <c r="G177" s="45"/>
      <c r="H177" s="45"/>
      <c r="I177" s="45"/>
      <c r="J177" s="14"/>
      <c r="K177" s="14"/>
      <c r="L177" s="14"/>
      <c r="M177" s="14"/>
      <c r="N177" s="14"/>
      <c r="O177" s="14"/>
      <c r="P177" s="164"/>
      <c r="Y177" s="39"/>
      <c r="Z177" s="39"/>
      <c r="AA177" s="183"/>
      <c r="AB177" s="166"/>
    </row>
    <row r="178" spans="1:28" s="251" customFormat="1" ht="11">
      <c r="A178" s="256"/>
      <c r="B178" s="166"/>
      <c r="C178" s="166"/>
      <c r="D178" s="166"/>
      <c r="E178" s="166"/>
      <c r="F178" s="45"/>
      <c r="G178" s="45"/>
      <c r="H178" s="45"/>
      <c r="I178" s="45"/>
      <c r="J178" s="14"/>
      <c r="K178" s="14"/>
      <c r="L178" s="14"/>
      <c r="M178" s="14"/>
      <c r="N178" s="14"/>
      <c r="O178" s="14"/>
      <c r="P178" s="254"/>
      <c r="Q178" s="255"/>
      <c r="R178" s="255"/>
      <c r="S178" s="254"/>
      <c r="T178" s="45"/>
      <c r="U178" s="45"/>
      <c r="Y178" s="45"/>
      <c r="Z178" s="45"/>
      <c r="AA178" s="183"/>
      <c r="AB178" s="166"/>
    </row>
    <row r="179" spans="1:28" s="251" customFormat="1" ht="11">
      <c r="A179" s="256"/>
      <c r="B179" s="166"/>
      <c r="C179" s="166"/>
      <c r="D179" s="166"/>
      <c r="E179" s="166"/>
      <c r="F179" s="45"/>
      <c r="G179" s="45"/>
      <c r="H179" s="45"/>
      <c r="I179" s="45"/>
      <c r="J179" s="14"/>
      <c r="K179" s="14"/>
      <c r="L179" s="14"/>
      <c r="M179" s="14"/>
      <c r="N179" s="14"/>
      <c r="O179" s="14"/>
      <c r="P179" s="254"/>
      <c r="Q179" s="255"/>
      <c r="R179" s="255"/>
      <c r="S179" s="254"/>
      <c r="T179" s="45"/>
      <c r="U179" s="45"/>
      <c r="Y179" s="45"/>
      <c r="Z179" s="45"/>
      <c r="AA179" s="183"/>
      <c r="AB179" s="166"/>
    </row>
    <row r="180" spans="1:28" s="251" customFormat="1" ht="11">
      <c r="A180" s="257"/>
      <c r="B180" s="166"/>
      <c r="C180" s="166"/>
      <c r="D180" s="166"/>
      <c r="E180" s="166"/>
      <c r="F180" s="45"/>
      <c r="G180" s="45"/>
      <c r="H180" s="45"/>
      <c r="I180" s="45"/>
      <c r="J180" s="46"/>
      <c r="K180" s="14"/>
      <c r="L180" s="14"/>
      <c r="M180" s="14"/>
      <c r="N180" s="14"/>
      <c r="O180" s="14"/>
      <c r="Y180" s="39"/>
      <c r="Z180" s="39"/>
      <c r="AA180" s="183"/>
      <c r="AB180" s="166"/>
    </row>
    <row r="181" spans="1:28" s="251" customFormat="1" ht="11">
      <c r="A181" s="257"/>
      <c r="B181" s="166"/>
      <c r="C181" s="166"/>
      <c r="D181" s="166"/>
      <c r="E181" s="166"/>
      <c r="F181" s="45"/>
      <c r="G181" s="45"/>
      <c r="H181" s="45"/>
      <c r="I181" s="45"/>
      <c r="J181" s="46"/>
      <c r="K181" s="14"/>
      <c r="L181" s="14"/>
      <c r="M181" s="14"/>
      <c r="N181" s="14"/>
      <c r="O181" s="14"/>
      <c r="T181" s="164"/>
      <c r="U181" s="164"/>
      <c r="Y181" s="39"/>
      <c r="Z181" s="39"/>
      <c r="AA181" s="183"/>
      <c r="AB181" s="166"/>
    </row>
    <row r="182" spans="1:28" s="251" customFormat="1" ht="11">
      <c r="A182" s="257"/>
      <c r="B182" s="166"/>
      <c r="C182" s="166"/>
      <c r="D182" s="166"/>
      <c r="E182" s="166"/>
      <c r="F182" s="45"/>
      <c r="G182" s="45"/>
      <c r="H182" s="45"/>
      <c r="I182" s="45"/>
      <c r="J182" s="46"/>
      <c r="K182" s="14"/>
      <c r="L182" s="14"/>
      <c r="M182" s="14"/>
      <c r="N182" s="14"/>
      <c r="O182" s="14"/>
      <c r="P182" s="254"/>
      <c r="Q182" s="255"/>
      <c r="R182" s="255"/>
      <c r="S182" s="254"/>
      <c r="T182" s="39"/>
      <c r="U182" s="39"/>
      <c r="Y182" s="39"/>
      <c r="Z182" s="39"/>
      <c r="AA182" s="183"/>
      <c r="AB182" s="166"/>
    </row>
    <row r="183" spans="1:28" s="251" customFormat="1" ht="11">
      <c r="A183" s="257"/>
      <c r="B183" s="166"/>
      <c r="C183" s="166"/>
      <c r="D183" s="166"/>
      <c r="E183" s="166"/>
      <c r="F183" s="45"/>
      <c r="G183" s="45"/>
      <c r="H183" s="45"/>
      <c r="I183" s="45"/>
      <c r="J183" s="46"/>
      <c r="K183" s="14"/>
      <c r="L183" s="14"/>
      <c r="M183" s="14"/>
      <c r="N183" s="14"/>
      <c r="O183" s="14"/>
      <c r="P183" s="254"/>
      <c r="Q183" s="255"/>
      <c r="R183" s="255"/>
      <c r="S183" s="254"/>
      <c r="T183" s="39"/>
      <c r="U183" s="39"/>
      <c r="Y183" s="39"/>
      <c r="Z183" s="39"/>
      <c r="AA183" s="183"/>
      <c r="AB183" s="166"/>
    </row>
    <row r="184" spans="1:28" s="251" customFormat="1" ht="11">
      <c r="A184" s="257"/>
      <c r="B184" s="166"/>
      <c r="C184" s="166"/>
      <c r="D184" s="166"/>
      <c r="E184" s="166"/>
      <c r="F184" s="45"/>
      <c r="G184" s="45"/>
      <c r="H184" s="45"/>
      <c r="I184" s="45"/>
      <c r="J184" s="46"/>
      <c r="K184" s="14"/>
      <c r="L184" s="14"/>
      <c r="M184" s="14"/>
      <c r="N184" s="14"/>
      <c r="O184" s="14"/>
      <c r="P184" s="164"/>
      <c r="Q184" s="164"/>
      <c r="R184" s="164"/>
      <c r="S184" s="164"/>
      <c r="T184" s="164"/>
      <c r="U184" s="164"/>
      <c r="Y184" s="39"/>
      <c r="Z184" s="39"/>
      <c r="AA184" s="183"/>
      <c r="AB184" s="166"/>
    </row>
    <row r="185" spans="1:28" s="2" customFormat="1" ht="13">
      <c r="A185" s="257"/>
      <c r="B185" s="166"/>
      <c r="C185" s="166"/>
      <c r="D185" s="166"/>
      <c r="E185" s="166"/>
      <c r="F185" s="45"/>
      <c r="G185" s="45"/>
      <c r="H185" s="45"/>
      <c r="I185" s="45"/>
      <c r="J185" s="46"/>
      <c r="K185" s="14"/>
      <c r="L185" s="14"/>
      <c r="M185" s="14"/>
      <c r="N185" s="14"/>
      <c r="O185" s="14"/>
      <c r="P185" s="170"/>
      <c r="Q185" s="255"/>
      <c r="R185" s="255"/>
      <c r="S185" s="254"/>
      <c r="T185" s="39"/>
      <c r="U185" s="39"/>
      <c r="Y185" s="39"/>
      <c r="Z185" s="39"/>
      <c r="AA185" s="183"/>
      <c r="AB185" s="166"/>
    </row>
    <row r="186" spans="1:28" s="2" customFormat="1" ht="13">
      <c r="A186" s="257"/>
      <c r="B186" s="166"/>
      <c r="C186" s="166"/>
      <c r="D186" s="166"/>
      <c r="E186" s="166"/>
      <c r="F186" s="45"/>
      <c r="G186" s="45"/>
      <c r="H186" s="45"/>
      <c r="I186" s="45"/>
      <c r="J186" s="46"/>
      <c r="K186" s="14"/>
      <c r="L186" s="14"/>
      <c r="M186" s="14"/>
      <c r="N186" s="14"/>
      <c r="O186" s="14"/>
      <c r="P186" s="164"/>
      <c r="Q186" s="164"/>
      <c r="R186" s="164"/>
      <c r="S186" s="164"/>
      <c r="T186" s="164"/>
      <c r="U186" s="164"/>
      <c r="Y186" s="39"/>
      <c r="Z186" s="39"/>
      <c r="AA186" s="183"/>
      <c r="AB186" s="166"/>
    </row>
    <row r="187" spans="1:28" s="2" customFormat="1" ht="13">
      <c r="A187" s="257"/>
      <c r="B187" s="166"/>
      <c r="C187" s="166"/>
      <c r="D187" s="166"/>
      <c r="E187" s="166"/>
      <c r="F187" s="45"/>
      <c r="G187" s="45"/>
      <c r="H187" s="45"/>
      <c r="I187" s="45"/>
      <c r="J187" s="46"/>
      <c r="K187" s="14"/>
      <c r="L187" s="14"/>
      <c r="M187" s="14"/>
      <c r="N187" s="14"/>
      <c r="O187" s="14"/>
      <c r="P187" s="164"/>
      <c r="Q187" s="164"/>
      <c r="R187" s="164"/>
      <c r="S187" s="164"/>
      <c r="T187" s="164"/>
      <c r="U187" s="164"/>
      <c r="Y187" s="39"/>
      <c r="Z187" s="39"/>
      <c r="AA187" s="183"/>
      <c r="AB187" s="166"/>
    </row>
    <row r="188" spans="1:28" s="2" customFormat="1" ht="13">
      <c r="A188" s="257"/>
      <c r="B188" s="166"/>
      <c r="C188" s="166"/>
      <c r="D188" s="166"/>
      <c r="E188" s="166"/>
      <c r="F188" s="45"/>
      <c r="G188" s="45"/>
      <c r="H188" s="45"/>
      <c r="I188" s="45"/>
      <c r="J188" s="46"/>
      <c r="K188" s="14"/>
      <c r="L188" s="14"/>
      <c r="M188" s="14"/>
      <c r="N188" s="14"/>
      <c r="O188" s="14"/>
      <c r="P188" s="254"/>
      <c r="Q188" s="255"/>
      <c r="R188" s="255"/>
      <c r="S188" s="254"/>
      <c r="T188" s="39"/>
      <c r="U188" s="39"/>
      <c r="Y188" s="39"/>
      <c r="Z188" s="39"/>
      <c r="AA188" s="183"/>
      <c r="AB188" s="166"/>
    </row>
    <row r="189" spans="1:28" s="2" customFormat="1" ht="13">
      <c r="A189" s="257"/>
      <c r="B189" s="166"/>
      <c r="C189" s="166"/>
      <c r="D189" s="166"/>
      <c r="E189" s="166"/>
      <c r="F189" s="45"/>
      <c r="G189" s="45"/>
      <c r="H189" s="45"/>
      <c r="I189" s="45"/>
      <c r="J189" s="46"/>
      <c r="K189" s="14"/>
      <c r="L189" s="14"/>
      <c r="M189" s="14"/>
      <c r="N189" s="14"/>
      <c r="O189" s="14"/>
      <c r="P189" s="254"/>
      <c r="Q189" s="255"/>
      <c r="R189" s="255"/>
      <c r="S189" s="254"/>
      <c r="T189" s="48"/>
      <c r="U189" s="48"/>
      <c r="Y189" s="39"/>
      <c r="Z189" s="39"/>
      <c r="AA189" s="183"/>
      <c r="AB189" s="166"/>
    </row>
    <row r="190" spans="1:28" s="2" customFormat="1" ht="13">
      <c r="A190" s="257"/>
      <c r="B190" s="166"/>
      <c r="C190" s="166"/>
      <c r="D190" s="166"/>
      <c r="E190" s="166"/>
      <c r="F190" s="45"/>
      <c r="G190" s="45"/>
      <c r="H190" s="45"/>
      <c r="I190" s="45"/>
      <c r="J190" s="46"/>
      <c r="K190" s="14"/>
      <c r="L190" s="14"/>
      <c r="M190" s="14"/>
      <c r="N190" s="14"/>
      <c r="O190" s="14"/>
      <c r="P190" s="254"/>
      <c r="Q190" s="255"/>
      <c r="R190" s="255"/>
      <c r="S190" s="254"/>
      <c r="T190" s="48"/>
      <c r="U190" s="48"/>
      <c r="Y190" s="39"/>
      <c r="Z190" s="39"/>
      <c r="AA190" s="183"/>
      <c r="AB190" s="166"/>
    </row>
    <row r="191" spans="1:28" s="2" customFormat="1" ht="13">
      <c r="A191" s="257"/>
      <c r="B191" s="166"/>
      <c r="C191" s="166"/>
      <c r="D191" s="166"/>
      <c r="E191" s="166"/>
      <c r="F191" s="45"/>
      <c r="G191" s="45"/>
      <c r="H191" s="45"/>
      <c r="I191" s="45"/>
      <c r="J191" s="46"/>
      <c r="K191" s="14"/>
      <c r="L191" s="14"/>
      <c r="M191" s="14"/>
      <c r="N191" s="14"/>
      <c r="O191" s="14"/>
      <c r="P191" s="254"/>
      <c r="Q191" s="255"/>
      <c r="R191" s="255"/>
      <c r="S191" s="254"/>
      <c r="T191" s="39"/>
      <c r="U191" s="39"/>
      <c r="Y191" s="39"/>
      <c r="Z191" s="39"/>
      <c r="AA191" s="183"/>
      <c r="AB191" s="166"/>
    </row>
    <row r="192" spans="1:28" s="2" customFormat="1" ht="13">
      <c r="A192" s="257"/>
      <c r="B192" s="166"/>
      <c r="C192" s="166"/>
      <c r="D192" s="166"/>
      <c r="E192" s="166"/>
      <c r="F192" s="45"/>
      <c r="G192" s="45"/>
      <c r="H192" s="45"/>
      <c r="I192" s="45"/>
      <c r="J192" s="46"/>
      <c r="K192" s="14"/>
      <c r="L192" s="14"/>
      <c r="M192" s="14"/>
      <c r="N192" s="14"/>
      <c r="O192" s="14"/>
      <c r="P192" s="164"/>
      <c r="Q192" s="164"/>
      <c r="R192" s="164"/>
      <c r="S192" s="164"/>
      <c r="T192" s="164"/>
      <c r="U192" s="164"/>
      <c r="Y192" s="39"/>
      <c r="Z192" s="39"/>
      <c r="AA192" s="183"/>
      <c r="AB192" s="166"/>
    </row>
    <row r="193" spans="1:28" s="2" customFormat="1" ht="13">
      <c r="A193" s="257"/>
      <c r="B193" s="166"/>
      <c r="C193" s="166"/>
      <c r="D193" s="166"/>
      <c r="E193" s="166"/>
      <c r="F193" s="45"/>
      <c r="G193" s="45"/>
      <c r="H193" s="45"/>
      <c r="I193" s="45"/>
      <c r="J193" s="46"/>
      <c r="K193" s="14"/>
      <c r="L193" s="14"/>
      <c r="M193" s="14"/>
      <c r="N193" s="14"/>
      <c r="O193" s="14"/>
      <c r="P193" s="254"/>
      <c r="Q193" s="255"/>
      <c r="R193" s="255"/>
      <c r="S193" s="254"/>
      <c r="T193" s="39"/>
      <c r="U193" s="39"/>
      <c r="Y193" s="39"/>
      <c r="Z193" s="39"/>
      <c r="AA193" s="183"/>
      <c r="AB193" s="166"/>
    </row>
    <row r="194" spans="1:28" s="2" customFormat="1" ht="13">
      <c r="A194" s="257"/>
      <c r="B194" s="166"/>
      <c r="C194" s="166"/>
      <c r="D194" s="166"/>
      <c r="E194" s="166"/>
      <c r="F194" s="45"/>
      <c r="G194" s="45"/>
      <c r="H194" s="45"/>
      <c r="I194" s="45"/>
      <c r="J194" s="46"/>
      <c r="K194" s="14"/>
      <c r="L194" s="14"/>
      <c r="M194" s="14"/>
      <c r="N194" s="14"/>
      <c r="O194" s="14"/>
      <c r="P194" s="164"/>
      <c r="Q194" s="164"/>
      <c r="R194" s="164"/>
      <c r="S194" s="164"/>
      <c r="T194" s="164"/>
      <c r="U194" s="164"/>
      <c r="Y194" s="39"/>
      <c r="Z194" s="39"/>
      <c r="AA194" s="183"/>
      <c r="AB194" s="166"/>
    </row>
    <row r="195" spans="1:28" s="2" customFormat="1" ht="13">
      <c r="A195" s="258"/>
      <c r="B195" s="166"/>
      <c r="C195" s="166"/>
      <c r="D195" s="166"/>
      <c r="E195" s="166"/>
      <c r="F195" s="45"/>
      <c r="G195" s="45"/>
      <c r="H195" s="45"/>
      <c r="I195" s="45"/>
      <c r="J195" s="46"/>
      <c r="K195" s="14"/>
      <c r="L195" s="14"/>
      <c r="M195" s="14"/>
      <c r="N195" s="14"/>
      <c r="O195" s="14"/>
      <c r="P195" s="254"/>
      <c r="Q195" s="255"/>
      <c r="R195" s="255"/>
      <c r="S195" s="254"/>
      <c r="T195" s="48"/>
      <c r="U195" s="48"/>
      <c r="Y195" s="39"/>
      <c r="Z195" s="39"/>
      <c r="AA195" s="183"/>
      <c r="AB195" s="166"/>
    </row>
    <row r="196" spans="1:28" s="2" customFormat="1" ht="13">
      <c r="A196" s="258"/>
      <c r="B196" s="166"/>
      <c r="C196" s="166"/>
      <c r="D196" s="166"/>
      <c r="E196" s="166"/>
      <c r="F196" s="45"/>
      <c r="G196" s="45"/>
      <c r="H196" s="45"/>
      <c r="I196" s="45"/>
      <c r="J196" s="46"/>
      <c r="K196" s="14"/>
      <c r="L196" s="14"/>
      <c r="M196" s="14"/>
      <c r="N196" s="14"/>
      <c r="O196" s="14"/>
      <c r="P196" s="164"/>
      <c r="Q196" s="164"/>
      <c r="R196" s="164"/>
      <c r="S196" s="164"/>
      <c r="T196" s="164"/>
      <c r="U196" s="164"/>
      <c r="Y196" s="39"/>
      <c r="Z196" s="39"/>
      <c r="AA196" s="183"/>
      <c r="AB196" s="166"/>
    </row>
    <row r="197" spans="1:28" s="2" customFormat="1" ht="13">
      <c r="A197" s="257"/>
      <c r="B197" s="166"/>
      <c r="C197" s="166"/>
      <c r="D197" s="166"/>
      <c r="E197" s="166"/>
      <c r="F197" s="45"/>
      <c r="G197" s="45"/>
      <c r="H197" s="45"/>
      <c r="I197" s="45"/>
      <c r="J197" s="46"/>
      <c r="K197" s="14"/>
      <c r="L197" s="14"/>
      <c r="M197" s="14"/>
      <c r="N197" s="14"/>
      <c r="O197" s="14"/>
      <c r="P197" s="254"/>
      <c r="Q197" s="255"/>
      <c r="R197" s="255"/>
      <c r="S197" s="254"/>
      <c r="T197" s="48"/>
      <c r="U197" s="48"/>
      <c r="Y197" s="39"/>
      <c r="Z197" s="39"/>
      <c r="AA197" s="183"/>
      <c r="AB197" s="166"/>
    </row>
    <row r="198" spans="1:28" s="2" customFormat="1" ht="13">
      <c r="A198" s="257"/>
      <c r="B198" s="166"/>
      <c r="C198" s="166"/>
      <c r="D198" s="166"/>
      <c r="E198" s="166"/>
      <c r="F198" s="45"/>
      <c r="G198" s="45"/>
      <c r="H198" s="45"/>
      <c r="I198" s="45"/>
      <c r="J198" s="46"/>
      <c r="K198" s="14"/>
      <c r="L198" s="14"/>
      <c r="M198" s="14"/>
      <c r="N198" s="14"/>
      <c r="O198" s="14"/>
      <c r="P198" s="254"/>
      <c r="Q198" s="255"/>
      <c r="R198" s="255"/>
      <c r="S198" s="254"/>
      <c r="T198" s="48"/>
      <c r="U198" s="48"/>
      <c r="Y198" s="39"/>
      <c r="Z198" s="39"/>
      <c r="AA198" s="183"/>
      <c r="AB198" s="166"/>
    </row>
    <row r="199" spans="1:28" s="2" customFormat="1" ht="13">
      <c r="A199" s="257"/>
      <c r="B199" s="166"/>
      <c r="C199" s="166"/>
      <c r="D199" s="166"/>
      <c r="E199" s="166"/>
      <c r="F199" s="45"/>
      <c r="G199" s="45"/>
      <c r="H199" s="45"/>
      <c r="I199" s="45"/>
      <c r="J199" s="46"/>
      <c r="K199" s="14"/>
      <c r="L199" s="14"/>
      <c r="M199" s="14"/>
      <c r="N199" s="14"/>
      <c r="O199" s="14"/>
      <c r="P199" s="254"/>
      <c r="Q199" s="255"/>
      <c r="R199" s="255"/>
      <c r="S199" s="254"/>
      <c r="T199" s="48"/>
      <c r="U199" s="48"/>
      <c r="Y199" s="39"/>
      <c r="Z199" s="39"/>
      <c r="AA199" s="183"/>
      <c r="AB199" s="166"/>
    </row>
    <row r="200" spans="1:28" s="2" customFormat="1" ht="13">
      <c r="A200" s="257"/>
      <c r="B200" s="166"/>
      <c r="C200" s="166"/>
      <c r="D200" s="166"/>
      <c r="E200" s="166"/>
      <c r="F200" s="45"/>
      <c r="G200" s="45"/>
      <c r="H200" s="45"/>
      <c r="I200" s="45"/>
      <c r="J200" s="46"/>
      <c r="K200" s="14"/>
      <c r="L200" s="14"/>
      <c r="M200" s="14"/>
      <c r="N200" s="14"/>
      <c r="O200" s="14"/>
      <c r="P200" s="254"/>
      <c r="Q200" s="255"/>
      <c r="R200" s="255"/>
      <c r="S200" s="254"/>
      <c r="T200" s="39"/>
      <c r="U200" s="39"/>
      <c r="Y200" s="39"/>
      <c r="Z200" s="39"/>
      <c r="AA200" s="183"/>
      <c r="AB200" s="166"/>
    </row>
    <row r="201" spans="1:28" s="2" customFormat="1" ht="13">
      <c r="A201" s="258"/>
      <c r="B201" s="166"/>
      <c r="C201" s="166"/>
      <c r="D201" s="166"/>
      <c r="E201" s="166"/>
      <c r="F201" s="164"/>
      <c r="G201" s="164"/>
      <c r="H201" s="45"/>
      <c r="I201" s="45"/>
      <c r="J201" s="46"/>
      <c r="K201" s="14"/>
      <c r="L201" s="14"/>
      <c r="M201" s="14"/>
      <c r="N201" s="14"/>
      <c r="O201" s="14"/>
      <c r="P201" s="164"/>
      <c r="T201" s="164"/>
      <c r="U201" s="164"/>
      <c r="Y201" s="39"/>
      <c r="Z201" s="39"/>
      <c r="AA201" s="183"/>
      <c r="AB201" s="166"/>
    </row>
    <row r="202" spans="1:28" s="2" customFormat="1" ht="13">
      <c r="A202" s="256"/>
      <c r="B202" s="166"/>
      <c r="C202" s="166"/>
      <c r="D202" s="166"/>
      <c r="E202" s="166"/>
      <c r="F202" s="45"/>
      <c r="G202" s="45"/>
      <c r="H202" s="45"/>
      <c r="I202" s="45"/>
      <c r="J202" s="46"/>
      <c r="K202" s="14"/>
      <c r="L202" s="14"/>
      <c r="M202" s="14"/>
      <c r="N202" s="14"/>
      <c r="O202" s="14"/>
      <c r="P202" s="170"/>
      <c r="Q202" s="255"/>
      <c r="R202" s="255"/>
      <c r="S202" s="259"/>
      <c r="T202" s="45"/>
      <c r="U202" s="45"/>
      <c r="Y202" s="45"/>
      <c r="Z202" s="39"/>
      <c r="AA202" s="183"/>
      <c r="AB202" s="166"/>
    </row>
    <row r="203" spans="1:28" s="2" customFormat="1" ht="13">
      <c r="A203" s="256"/>
      <c r="B203" s="166"/>
      <c r="C203" s="166"/>
      <c r="D203" s="166"/>
      <c r="E203" s="166"/>
      <c r="F203" s="45"/>
      <c r="G203" s="45"/>
      <c r="H203" s="45"/>
      <c r="I203" s="45"/>
      <c r="J203" s="46"/>
      <c r="K203" s="14"/>
      <c r="L203" s="14"/>
      <c r="M203" s="14"/>
      <c r="N203" s="14"/>
      <c r="O203" s="14"/>
      <c r="P203" s="55"/>
      <c r="Q203" s="55"/>
      <c r="R203" s="55"/>
      <c r="S203" s="116"/>
      <c r="T203" s="164"/>
      <c r="U203" s="164"/>
      <c r="Y203" s="45"/>
      <c r="Z203" s="39"/>
      <c r="AA203" s="183"/>
      <c r="AB203" s="166"/>
    </row>
    <row r="204" spans="1:28" s="2" customFormat="1" ht="13">
      <c r="A204" s="256"/>
      <c r="B204" s="166"/>
      <c r="C204" s="166"/>
      <c r="D204" s="166"/>
      <c r="E204" s="166"/>
      <c r="F204" s="45"/>
      <c r="G204" s="45"/>
      <c r="H204" s="45"/>
      <c r="I204" s="45"/>
      <c r="J204" s="46"/>
      <c r="K204" s="14"/>
      <c r="L204" s="14"/>
      <c r="M204" s="14"/>
      <c r="N204" s="14"/>
      <c r="O204" s="14"/>
      <c r="P204" s="170"/>
      <c r="Q204" s="255"/>
      <c r="R204" s="255"/>
      <c r="S204" s="259"/>
      <c r="T204" s="45"/>
      <c r="U204" s="45"/>
      <c r="Y204" s="45"/>
      <c r="Z204" s="39"/>
      <c r="AA204" s="183"/>
      <c r="AB204" s="166"/>
    </row>
    <row r="205" spans="1:28" s="2" customFormat="1" ht="13">
      <c r="A205" s="256"/>
      <c r="B205" s="166"/>
      <c r="C205" s="166"/>
      <c r="D205" s="166"/>
      <c r="E205" s="166"/>
      <c r="F205" s="45"/>
      <c r="G205" s="45"/>
      <c r="H205" s="45"/>
      <c r="I205" s="45"/>
      <c r="J205" s="46"/>
      <c r="K205" s="14"/>
      <c r="L205" s="14"/>
      <c r="M205" s="14"/>
      <c r="N205" s="14"/>
      <c r="O205" s="14"/>
      <c r="P205" s="170"/>
      <c r="Q205" s="255"/>
      <c r="R205" s="255"/>
      <c r="S205" s="259"/>
      <c r="T205" s="45"/>
      <c r="U205" s="45"/>
      <c r="Y205" s="45"/>
      <c r="Z205" s="39"/>
      <c r="AA205" s="183"/>
      <c r="AB205" s="166"/>
    </row>
    <row r="206" spans="1:28" s="2" customFormat="1" ht="13">
      <c r="A206" s="256"/>
      <c r="B206" s="166"/>
      <c r="C206" s="166"/>
      <c r="D206" s="166"/>
      <c r="E206" s="166"/>
      <c r="F206" s="45"/>
      <c r="G206" s="45"/>
      <c r="H206" s="45"/>
      <c r="I206" s="45"/>
      <c r="J206" s="46"/>
      <c r="K206" s="14"/>
      <c r="L206" s="14"/>
      <c r="M206" s="14"/>
      <c r="N206" s="14"/>
      <c r="O206" s="14"/>
      <c r="P206" s="55"/>
      <c r="Q206" s="55"/>
      <c r="R206" s="55"/>
      <c r="S206" s="116"/>
      <c r="T206" s="164"/>
      <c r="U206" s="164"/>
      <c r="Y206" s="45"/>
      <c r="Z206" s="39"/>
      <c r="AA206" s="183"/>
      <c r="AB206" s="166"/>
    </row>
    <row r="207" spans="1:28" s="2" customFormat="1" ht="13">
      <c r="A207" s="256"/>
      <c r="B207" s="166"/>
      <c r="C207" s="166"/>
      <c r="D207" s="166"/>
      <c r="E207" s="166"/>
      <c r="F207" s="45"/>
      <c r="G207" s="45"/>
      <c r="H207" s="45"/>
      <c r="I207" s="45"/>
      <c r="J207" s="46"/>
      <c r="K207" s="14"/>
      <c r="L207" s="14"/>
      <c r="M207" s="14"/>
      <c r="N207" s="14"/>
      <c r="O207" s="14"/>
      <c r="P207" s="254"/>
      <c r="Q207" s="255"/>
      <c r="R207" s="255"/>
      <c r="S207" s="259"/>
      <c r="T207" s="45"/>
      <c r="U207" s="45"/>
      <c r="Y207" s="45"/>
      <c r="Z207" s="39"/>
      <c r="AA207" s="183"/>
      <c r="AB207" s="166"/>
    </row>
    <row r="208" spans="1:28" s="2" customFormat="1" ht="13">
      <c r="A208" s="256"/>
      <c r="B208" s="166"/>
      <c r="C208" s="166"/>
      <c r="D208" s="166"/>
      <c r="E208" s="166"/>
      <c r="F208" s="45"/>
      <c r="G208" s="45"/>
      <c r="H208" s="45"/>
      <c r="I208" s="45"/>
      <c r="J208" s="46"/>
      <c r="K208" s="14"/>
      <c r="L208" s="14"/>
      <c r="M208" s="14"/>
      <c r="N208" s="14"/>
      <c r="O208" s="14"/>
      <c r="P208" s="254"/>
      <c r="Q208" s="255"/>
      <c r="R208" s="255"/>
      <c r="S208" s="259"/>
      <c r="T208" s="45"/>
      <c r="U208" s="45"/>
      <c r="Y208" s="45"/>
      <c r="Z208" s="39"/>
      <c r="AA208" s="183"/>
      <c r="AB208" s="166"/>
    </row>
    <row r="209" spans="1:28" s="2" customFormat="1" ht="13">
      <c r="A209" s="256"/>
      <c r="B209" s="166"/>
      <c r="C209" s="166"/>
      <c r="D209" s="166"/>
      <c r="E209" s="166"/>
      <c r="F209" s="45"/>
      <c r="G209" s="45"/>
      <c r="H209" s="45"/>
      <c r="I209" s="45"/>
      <c r="J209" s="46"/>
      <c r="K209" s="14"/>
      <c r="L209" s="14"/>
      <c r="M209" s="14"/>
      <c r="N209" s="14"/>
      <c r="O209" s="14"/>
      <c r="P209" s="254"/>
      <c r="Q209" s="255"/>
      <c r="R209" s="255"/>
      <c r="S209" s="259"/>
      <c r="T209" s="45"/>
      <c r="U209" s="45"/>
      <c r="Y209" s="45"/>
      <c r="Z209" s="39"/>
      <c r="AA209" s="183"/>
      <c r="AB209" s="166"/>
    </row>
    <row r="210" spans="1:28" s="2" customFormat="1" ht="13">
      <c r="A210" s="256"/>
      <c r="B210" s="166"/>
      <c r="C210" s="166"/>
      <c r="D210" s="166"/>
      <c r="E210" s="166"/>
      <c r="F210" s="45"/>
      <c r="G210" s="45"/>
      <c r="H210" s="45"/>
      <c r="I210" s="45"/>
      <c r="J210" s="46"/>
      <c r="K210" s="14"/>
      <c r="L210" s="14"/>
      <c r="M210" s="14"/>
      <c r="N210" s="14"/>
      <c r="O210" s="14"/>
      <c r="P210" s="254"/>
      <c r="Q210" s="255"/>
      <c r="R210" s="255"/>
      <c r="S210" s="259"/>
      <c r="T210" s="45"/>
      <c r="U210" s="45"/>
      <c r="Y210" s="45"/>
      <c r="Z210" s="39"/>
      <c r="AA210" s="183"/>
      <c r="AB210" s="166"/>
    </row>
    <row r="211" spans="1:28" s="2" customFormat="1" ht="13">
      <c r="A211" s="256"/>
      <c r="B211" s="166"/>
      <c r="C211" s="166"/>
      <c r="D211" s="166"/>
      <c r="E211" s="166"/>
      <c r="F211" s="45"/>
      <c r="G211" s="45"/>
      <c r="H211" s="45"/>
      <c r="I211" s="45"/>
      <c r="J211" s="46"/>
      <c r="K211" s="14"/>
      <c r="L211" s="14"/>
      <c r="M211" s="14"/>
      <c r="N211" s="14"/>
      <c r="O211" s="14"/>
      <c r="P211" s="170"/>
      <c r="Q211" s="255"/>
      <c r="R211" s="255"/>
      <c r="S211" s="259"/>
      <c r="T211" s="45"/>
      <c r="U211" s="45"/>
      <c r="Y211" s="45"/>
      <c r="Z211" s="39"/>
      <c r="AA211" s="183"/>
      <c r="AB211" s="166"/>
    </row>
    <row r="212" spans="1:28" s="2" customFormat="1" ht="13">
      <c r="A212" s="256"/>
      <c r="B212" s="166"/>
      <c r="C212" s="166"/>
      <c r="D212" s="166"/>
      <c r="E212" s="166"/>
      <c r="F212" s="45"/>
      <c r="G212" s="45"/>
      <c r="H212" s="45"/>
      <c r="I212" s="45"/>
      <c r="J212" s="46"/>
      <c r="K212" s="14"/>
      <c r="L212" s="14"/>
      <c r="M212" s="14"/>
      <c r="N212" s="14"/>
      <c r="O212" s="14"/>
      <c r="P212" s="254"/>
      <c r="Q212" s="255"/>
      <c r="R212" s="255"/>
      <c r="S212" s="259"/>
      <c r="T212" s="45"/>
      <c r="U212" s="45"/>
      <c r="Y212" s="45"/>
      <c r="Z212" s="39"/>
      <c r="AA212" s="183"/>
      <c r="AB212" s="166"/>
    </row>
    <row r="213" spans="1:28" s="2" customFormat="1" ht="13">
      <c r="A213" s="256"/>
      <c r="B213" s="166"/>
      <c r="C213" s="166"/>
      <c r="D213" s="166"/>
      <c r="E213" s="166"/>
      <c r="F213" s="45"/>
      <c r="G213" s="45"/>
      <c r="H213" s="45"/>
      <c r="I213" s="45"/>
      <c r="J213" s="46"/>
      <c r="K213" s="14"/>
      <c r="L213" s="14"/>
      <c r="M213" s="14"/>
      <c r="N213" s="14"/>
      <c r="O213" s="14"/>
      <c r="P213" s="254"/>
      <c r="Q213" s="255"/>
      <c r="R213" s="255"/>
      <c r="S213" s="259"/>
      <c r="T213" s="45"/>
      <c r="U213" s="45"/>
      <c r="Y213" s="45"/>
      <c r="Z213" s="39"/>
      <c r="AA213" s="183"/>
      <c r="AB213" s="166"/>
    </row>
    <row r="214" spans="1:28" s="2" customFormat="1" ht="13">
      <c r="A214" s="256"/>
      <c r="B214" s="166"/>
      <c r="C214" s="166"/>
      <c r="D214" s="166"/>
      <c r="E214" s="166"/>
      <c r="F214" s="45"/>
      <c r="G214" s="45"/>
      <c r="H214" s="45"/>
      <c r="I214" s="45"/>
      <c r="J214" s="46"/>
      <c r="K214" s="14"/>
      <c r="L214" s="14"/>
      <c r="M214" s="14"/>
      <c r="N214" s="14"/>
      <c r="O214" s="14"/>
      <c r="P214" s="170"/>
      <c r="Q214" s="55"/>
      <c r="R214" s="55"/>
      <c r="S214" s="116"/>
      <c r="T214" s="164"/>
      <c r="U214" s="164"/>
      <c r="Y214" s="45"/>
      <c r="Z214" s="39"/>
      <c r="AA214" s="183"/>
      <c r="AB214" s="166"/>
    </row>
    <row r="215" spans="1:28" s="2" customFormat="1" ht="13">
      <c r="A215" s="256"/>
      <c r="B215" s="166"/>
      <c r="C215" s="166"/>
      <c r="D215" s="166"/>
      <c r="E215" s="166"/>
      <c r="F215" s="45"/>
      <c r="G215" s="45"/>
      <c r="H215" s="45"/>
      <c r="I215" s="45"/>
      <c r="J215" s="46"/>
      <c r="K215" s="14"/>
      <c r="L215" s="14"/>
      <c r="M215" s="14"/>
      <c r="N215" s="14"/>
      <c r="O215" s="14"/>
      <c r="P215" s="170"/>
      <c r="Q215" s="255"/>
      <c r="R215" s="255"/>
      <c r="S215" s="259"/>
      <c r="T215" s="45"/>
      <c r="U215" s="45"/>
      <c r="Y215" s="45"/>
      <c r="Z215" s="39"/>
      <c r="AA215" s="183"/>
      <c r="AB215" s="166"/>
    </row>
    <row r="216" spans="1:28" s="2" customFormat="1" ht="13">
      <c r="A216" s="256"/>
      <c r="B216" s="166"/>
      <c r="C216" s="166"/>
      <c r="D216" s="166"/>
      <c r="E216" s="166"/>
      <c r="F216" s="45"/>
      <c r="G216" s="45"/>
      <c r="H216" s="45"/>
      <c r="I216" s="45"/>
      <c r="J216" s="46"/>
      <c r="K216" s="14"/>
      <c r="L216" s="14"/>
      <c r="M216" s="14"/>
      <c r="N216" s="14"/>
      <c r="O216" s="14"/>
      <c r="P216" s="55"/>
      <c r="Q216" s="55"/>
      <c r="R216" s="55"/>
      <c r="S216" s="116"/>
      <c r="T216" s="164"/>
      <c r="U216" s="164"/>
      <c r="Y216" s="45"/>
      <c r="Z216" s="39"/>
      <c r="AA216" s="183"/>
      <c r="AB216" s="166"/>
    </row>
    <row r="217" spans="1:28" s="2" customFormat="1" ht="13">
      <c r="A217" s="256"/>
      <c r="B217" s="166"/>
      <c r="C217" s="166"/>
      <c r="D217" s="166"/>
      <c r="E217" s="166"/>
      <c r="F217" s="45"/>
      <c r="G217" s="45"/>
      <c r="H217" s="45"/>
      <c r="I217" s="45"/>
      <c r="J217" s="46"/>
      <c r="K217" s="14"/>
      <c r="L217" s="14"/>
      <c r="M217" s="14"/>
      <c r="N217" s="14"/>
      <c r="O217" s="14"/>
      <c r="P217" s="55"/>
      <c r="Q217" s="55"/>
      <c r="R217" s="55"/>
      <c r="S217" s="116"/>
      <c r="T217" s="164"/>
      <c r="U217" s="164"/>
      <c r="Y217" s="45"/>
      <c r="Z217" s="39"/>
      <c r="AA217" s="183"/>
      <c r="AB217" s="166"/>
    </row>
    <row r="218" spans="1:28" s="2" customFormat="1" ht="13">
      <c r="A218" s="256"/>
      <c r="B218" s="166"/>
      <c r="C218" s="166"/>
      <c r="D218" s="166"/>
      <c r="E218" s="166"/>
      <c r="F218" s="45"/>
      <c r="G218" s="45"/>
      <c r="H218" s="45"/>
      <c r="I218" s="45"/>
      <c r="J218" s="46"/>
      <c r="K218" s="14"/>
      <c r="L218" s="14"/>
      <c r="M218" s="14"/>
      <c r="N218" s="14"/>
      <c r="O218" s="14"/>
      <c r="P218" s="55"/>
      <c r="Q218" s="55"/>
      <c r="R218" s="55"/>
      <c r="S218" s="116"/>
      <c r="T218" s="164"/>
      <c r="U218" s="164"/>
      <c r="Y218" s="45"/>
      <c r="Z218" s="39"/>
      <c r="AA218" s="183"/>
      <c r="AB218" s="166"/>
    </row>
    <row r="219" spans="1:28" s="2" customFormat="1" ht="13">
      <c r="A219" s="256"/>
      <c r="B219" s="166"/>
      <c r="C219" s="166"/>
      <c r="D219" s="166"/>
      <c r="E219" s="166"/>
      <c r="F219" s="45"/>
      <c r="G219" s="45"/>
      <c r="H219" s="45"/>
      <c r="I219" s="45"/>
      <c r="J219" s="46"/>
      <c r="K219" s="14"/>
      <c r="L219" s="14"/>
      <c r="M219" s="14"/>
      <c r="N219" s="14"/>
      <c r="O219" s="14"/>
      <c r="P219" s="170"/>
      <c r="Q219" s="255"/>
      <c r="R219" s="255"/>
      <c r="S219" s="259"/>
      <c r="T219" s="59"/>
      <c r="U219" s="59"/>
      <c r="Y219" s="45"/>
      <c r="Z219" s="39"/>
      <c r="AA219" s="183"/>
      <c r="AB219" s="166"/>
    </row>
    <row r="220" spans="1:28" s="2" customFormat="1" ht="13">
      <c r="A220" s="256"/>
      <c r="B220" s="166"/>
      <c r="C220" s="166"/>
      <c r="D220" s="166"/>
      <c r="E220" s="166"/>
      <c r="F220" s="45"/>
      <c r="G220" s="45"/>
      <c r="H220" s="45"/>
      <c r="I220" s="45"/>
      <c r="J220" s="46"/>
      <c r="K220" s="14"/>
      <c r="L220" s="14"/>
      <c r="M220" s="14"/>
      <c r="N220" s="14"/>
      <c r="O220" s="14"/>
      <c r="P220" s="170"/>
      <c r="Q220" s="255"/>
      <c r="R220" s="255"/>
      <c r="S220" s="259"/>
      <c r="T220" s="59"/>
      <c r="U220" s="59"/>
      <c r="Y220" s="45"/>
      <c r="Z220" s="39"/>
      <c r="AA220" s="183"/>
      <c r="AB220" s="166"/>
    </row>
    <row r="221" spans="1:28" s="2" customFormat="1" ht="13">
      <c r="A221" s="256"/>
      <c r="B221" s="166"/>
      <c r="C221" s="166"/>
      <c r="D221" s="166"/>
      <c r="E221" s="166"/>
      <c r="F221" s="45"/>
      <c r="G221" s="45"/>
      <c r="H221" s="45"/>
      <c r="I221" s="45"/>
      <c r="J221" s="46"/>
      <c r="K221" s="14"/>
      <c r="L221" s="14"/>
      <c r="M221" s="14"/>
      <c r="N221" s="14"/>
      <c r="O221" s="14"/>
      <c r="P221" s="254"/>
      <c r="Q221" s="255"/>
      <c r="R221" s="255"/>
      <c r="S221" s="259"/>
      <c r="T221" s="59"/>
      <c r="U221" s="59"/>
      <c r="Y221" s="45"/>
      <c r="Z221" s="39"/>
      <c r="AA221" s="183"/>
      <c r="AB221" s="166"/>
    </row>
    <row r="222" spans="1:28" s="2" customFormat="1" ht="13">
      <c r="A222" s="256"/>
      <c r="B222" s="166"/>
      <c r="C222" s="166"/>
      <c r="D222" s="166"/>
      <c r="E222" s="166"/>
      <c r="F222" s="45"/>
      <c r="G222" s="45"/>
      <c r="H222" s="45"/>
      <c r="I222" s="45"/>
      <c r="J222" s="46"/>
      <c r="K222" s="14"/>
      <c r="L222" s="14"/>
      <c r="M222" s="14"/>
      <c r="N222" s="14"/>
      <c r="O222" s="14"/>
      <c r="P222" s="254"/>
      <c r="Q222" s="255"/>
      <c r="R222" s="255"/>
      <c r="S222" s="259"/>
      <c r="T222" s="59"/>
      <c r="U222" s="59"/>
      <c r="Y222" s="45"/>
      <c r="Z222" s="39"/>
      <c r="AA222" s="183"/>
      <c r="AB222" s="166"/>
    </row>
    <row r="223" spans="1:28" s="2" customFormat="1" ht="13">
      <c r="A223" s="260"/>
      <c r="B223" s="166"/>
      <c r="C223" s="166"/>
      <c r="D223" s="166"/>
      <c r="E223" s="166"/>
      <c r="G223" s="55"/>
      <c r="J223" s="46"/>
      <c r="K223" s="14"/>
      <c r="L223" s="14"/>
      <c r="M223" s="14"/>
      <c r="N223" s="14"/>
      <c r="O223" s="14"/>
      <c r="P223" s="254"/>
      <c r="Q223" s="42"/>
      <c r="R223" s="42"/>
      <c r="S223" s="254"/>
      <c r="T223" s="59"/>
      <c r="U223" s="59"/>
      <c r="Y223" s="39"/>
      <c r="Z223" s="39"/>
      <c r="AA223" s="183"/>
      <c r="AB223" s="166"/>
    </row>
    <row r="224" spans="1:28" s="2" customFormat="1" ht="13">
      <c r="A224" s="260"/>
      <c r="B224" s="166"/>
      <c r="C224" s="166"/>
      <c r="D224" s="166"/>
      <c r="E224" s="166"/>
      <c r="G224" s="55"/>
      <c r="J224" s="46"/>
      <c r="K224" s="14"/>
      <c r="L224" s="14"/>
      <c r="M224" s="14"/>
      <c r="N224" s="14"/>
      <c r="O224" s="14"/>
      <c r="P224" s="55"/>
      <c r="Q224" s="55"/>
      <c r="R224" s="55"/>
      <c r="S224" s="55"/>
      <c r="T224" s="55"/>
      <c r="U224" s="55"/>
      <c r="Y224" s="39"/>
      <c r="Z224" s="39"/>
      <c r="AA224" s="183"/>
      <c r="AB224" s="166"/>
    </row>
    <row r="225" spans="1:28" s="2" customFormat="1" ht="13">
      <c r="A225" s="260"/>
      <c r="B225" s="166"/>
      <c r="C225" s="166"/>
      <c r="D225" s="166"/>
      <c r="E225" s="166"/>
      <c r="F225" s="45"/>
      <c r="G225" s="45"/>
      <c r="H225" s="45"/>
      <c r="I225" s="45"/>
      <c r="J225" s="46"/>
      <c r="K225" s="14"/>
      <c r="L225" s="14"/>
      <c r="M225" s="14"/>
      <c r="N225" s="14"/>
      <c r="O225" s="14"/>
      <c r="P225" s="254"/>
      <c r="Q225" s="42"/>
      <c r="R225" s="42"/>
      <c r="S225" s="254"/>
      <c r="T225" s="59"/>
      <c r="U225" s="59"/>
      <c r="Y225" s="39"/>
      <c r="Z225" s="39"/>
      <c r="AA225" s="183"/>
      <c r="AB225" s="166"/>
    </row>
    <row r="226" spans="1:28" s="2" customFormat="1" ht="13">
      <c r="A226" s="260"/>
      <c r="B226" s="166"/>
      <c r="C226" s="166"/>
      <c r="D226" s="166"/>
      <c r="E226" s="166"/>
      <c r="F226" s="45"/>
      <c r="G226" s="45"/>
      <c r="H226" s="45"/>
      <c r="I226" s="45"/>
      <c r="J226" s="46"/>
      <c r="K226" s="14"/>
      <c r="L226" s="14"/>
      <c r="M226" s="14"/>
      <c r="N226" s="14"/>
      <c r="O226" s="14"/>
      <c r="P226" s="55"/>
      <c r="Q226" s="55"/>
      <c r="R226" s="55"/>
      <c r="S226" s="55"/>
      <c r="T226" s="55"/>
      <c r="U226" s="55"/>
      <c r="Y226" s="39"/>
      <c r="Z226" s="39"/>
      <c r="AA226" s="183"/>
      <c r="AB226" s="166"/>
    </row>
    <row r="227" spans="1:28" s="2" customFormat="1" ht="13">
      <c r="A227" s="260"/>
      <c r="B227" s="166"/>
      <c r="C227" s="166"/>
      <c r="D227" s="166"/>
      <c r="E227" s="166"/>
      <c r="F227" s="45"/>
      <c r="G227" s="45"/>
      <c r="H227" s="45"/>
      <c r="I227" s="45"/>
      <c r="J227" s="46"/>
      <c r="K227" s="14"/>
      <c r="L227" s="14"/>
      <c r="M227" s="14"/>
      <c r="N227" s="14"/>
      <c r="O227" s="14"/>
      <c r="P227" s="55"/>
      <c r="Q227" s="55"/>
      <c r="R227" s="55"/>
      <c r="S227" s="55"/>
      <c r="T227" s="55"/>
      <c r="U227" s="55"/>
      <c r="Y227" s="39"/>
      <c r="Z227" s="39"/>
      <c r="AA227" s="183"/>
      <c r="AB227" s="166"/>
    </row>
    <row r="228" spans="1:28" s="2" customFormat="1" ht="13">
      <c r="A228" s="257"/>
      <c r="B228" s="166"/>
      <c r="C228" s="166"/>
      <c r="D228" s="166"/>
      <c r="E228" s="166"/>
      <c r="F228" s="45"/>
      <c r="G228" s="45"/>
      <c r="H228" s="45"/>
      <c r="I228" s="45"/>
      <c r="J228" s="46"/>
      <c r="K228" s="14"/>
      <c r="L228" s="14"/>
      <c r="M228" s="14"/>
      <c r="N228" s="14"/>
      <c r="O228" s="14"/>
      <c r="P228" s="254"/>
      <c r="Q228" s="42"/>
      <c r="R228" s="42"/>
      <c r="S228" s="254"/>
      <c r="T228" s="59"/>
      <c r="U228" s="59"/>
      <c r="Y228" s="39"/>
      <c r="Z228" s="39"/>
      <c r="AA228" s="183"/>
      <c r="AB228" s="166"/>
    </row>
    <row r="229" spans="1:28" s="2" customFormat="1" ht="13">
      <c r="A229" s="260"/>
      <c r="B229" s="166"/>
      <c r="C229" s="166"/>
      <c r="D229" s="166"/>
      <c r="E229" s="166"/>
      <c r="F229" s="45"/>
      <c r="G229" s="45"/>
      <c r="H229" s="45"/>
      <c r="I229" s="45"/>
      <c r="J229" s="46"/>
      <c r="K229" s="14"/>
      <c r="L229" s="14"/>
      <c r="M229" s="14"/>
      <c r="N229" s="14"/>
      <c r="O229" s="14"/>
      <c r="P229" s="55"/>
      <c r="Q229" s="55"/>
      <c r="R229" s="55"/>
      <c r="S229" s="55"/>
      <c r="T229" s="55"/>
      <c r="U229" s="55"/>
      <c r="Y229" s="39"/>
      <c r="Z229" s="39"/>
      <c r="AA229" s="183"/>
      <c r="AB229" s="166"/>
    </row>
    <row r="230" spans="1:28" s="2" customFormat="1" ht="13">
      <c r="A230" s="257"/>
      <c r="B230" s="166"/>
      <c r="C230" s="166"/>
      <c r="D230" s="166"/>
      <c r="E230" s="166"/>
      <c r="F230" s="45"/>
      <c r="G230" s="45"/>
      <c r="H230" s="45"/>
      <c r="I230" s="45"/>
      <c r="J230" s="46"/>
      <c r="K230" s="14"/>
      <c r="L230" s="14"/>
      <c r="M230" s="14"/>
      <c r="N230" s="14"/>
      <c r="O230" s="14"/>
      <c r="P230" s="254"/>
      <c r="Q230" s="42"/>
      <c r="R230" s="42"/>
      <c r="S230" s="254"/>
      <c r="T230" s="59"/>
      <c r="U230" s="59"/>
      <c r="Y230" s="39"/>
      <c r="Z230" s="39"/>
      <c r="AA230" s="183"/>
      <c r="AB230" s="166"/>
    </row>
    <row r="231" spans="1:28" s="2" customFormat="1" ht="13">
      <c r="A231" s="257"/>
      <c r="B231" s="166"/>
      <c r="C231" s="166"/>
      <c r="D231" s="166"/>
      <c r="E231" s="166"/>
      <c r="F231" s="45"/>
      <c r="G231" s="45"/>
      <c r="H231" s="45"/>
      <c r="I231" s="45"/>
      <c r="J231" s="46"/>
      <c r="K231" s="14"/>
      <c r="L231" s="14"/>
      <c r="M231" s="14"/>
      <c r="N231" s="14"/>
      <c r="O231" s="14"/>
      <c r="P231" s="254"/>
      <c r="Q231" s="42"/>
      <c r="R231" s="42"/>
      <c r="S231" s="254"/>
      <c r="T231" s="59"/>
      <c r="U231" s="59"/>
      <c r="Y231" s="39"/>
      <c r="Z231" s="39"/>
      <c r="AA231" s="183"/>
      <c r="AB231" s="166"/>
    </row>
    <row r="232" spans="1:28" s="2" customFormat="1" ht="13">
      <c r="A232" s="257"/>
      <c r="B232" s="166"/>
      <c r="C232" s="166"/>
      <c r="D232" s="166"/>
      <c r="E232" s="166"/>
      <c r="F232" s="45"/>
      <c r="G232" s="45"/>
      <c r="H232" s="45"/>
      <c r="I232" s="45"/>
      <c r="J232" s="46"/>
      <c r="K232" s="14"/>
      <c r="L232" s="14"/>
      <c r="M232" s="14"/>
      <c r="N232" s="14"/>
      <c r="O232" s="14"/>
      <c r="P232" s="254"/>
      <c r="Q232" s="42"/>
      <c r="R232" s="42"/>
      <c r="S232" s="254"/>
      <c r="T232" s="59"/>
      <c r="U232" s="59"/>
      <c r="Y232" s="39"/>
      <c r="Z232" s="39"/>
      <c r="AA232" s="183"/>
      <c r="AB232" s="166"/>
    </row>
    <row r="233" spans="1:28" s="2" customFormat="1" ht="13">
      <c r="A233" s="257"/>
      <c r="B233" s="166"/>
      <c r="C233" s="166"/>
      <c r="D233" s="166"/>
      <c r="E233" s="166"/>
      <c r="F233" s="45"/>
      <c r="G233" s="45"/>
      <c r="H233" s="45"/>
      <c r="I233" s="45"/>
      <c r="J233" s="46"/>
      <c r="K233" s="14"/>
      <c r="L233" s="14"/>
      <c r="M233" s="14"/>
      <c r="N233" s="14"/>
      <c r="O233" s="14"/>
      <c r="P233" s="254"/>
      <c r="Q233" s="42"/>
      <c r="R233" s="42"/>
      <c r="S233" s="254"/>
      <c r="T233" s="59"/>
      <c r="U233" s="59"/>
      <c r="Y233" s="39"/>
      <c r="Z233" s="39"/>
      <c r="AA233" s="183"/>
      <c r="AB233" s="166"/>
    </row>
    <row r="234" spans="1:28" s="2" customFormat="1" ht="13">
      <c r="A234" s="257"/>
      <c r="B234" s="166"/>
      <c r="C234" s="166"/>
      <c r="D234" s="166"/>
      <c r="E234" s="166"/>
      <c r="F234" s="45"/>
      <c r="G234" s="45"/>
      <c r="H234" s="45"/>
      <c r="I234" s="45"/>
      <c r="J234" s="46"/>
      <c r="K234" s="14"/>
      <c r="L234" s="14"/>
      <c r="M234" s="14"/>
      <c r="N234" s="14"/>
      <c r="O234" s="14"/>
      <c r="P234" s="254"/>
      <c r="Q234" s="42"/>
      <c r="R234" s="42"/>
      <c r="S234" s="254"/>
      <c r="T234" s="59"/>
      <c r="U234" s="59"/>
      <c r="Y234" s="39"/>
      <c r="Z234" s="39"/>
      <c r="AA234" s="183"/>
      <c r="AB234" s="166"/>
    </row>
    <row r="235" spans="1:28" s="2" customFormat="1" ht="13">
      <c r="A235" s="257"/>
      <c r="B235" s="166"/>
      <c r="C235" s="166"/>
      <c r="D235" s="166"/>
      <c r="E235" s="166"/>
      <c r="F235" s="45"/>
      <c r="G235" s="45"/>
      <c r="H235" s="45"/>
      <c r="I235" s="45"/>
      <c r="J235" s="46"/>
      <c r="K235" s="14"/>
      <c r="L235" s="14"/>
      <c r="M235" s="14"/>
      <c r="N235" s="14"/>
      <c r="O235" s="14"/>
      <c r="P235" s="254"/>
      <c r="Q235" s="42"/>
      <c r="R235" s="42"/>
      <c r="S235" s="254"/>
      <c r="T235" s="59"/>
      <c r="U235" s="59"/>
      <c r="Y235" s="39"/>
      <c r="Z235" s="39"/>
      <c r="AA235" s="183"/>
      <c r="AB235" s="166"/>
    </row>
    <row r="236" spans="1:28" s="2" customFormat="1" ht="13">
      <c r="A236" s="260"/>
      <c r="B236" s="166"/>
      <c r="C236" s="166"/>
      <c r="D236" s="166"/>
      <c r="E236" s="166"/>
      <c r="F236" s="55"/>
      <c r="G236" s="55"/>
      <c r="H236" s="55"/>
      <c r="I236" s="55"/>
      <c r="J236" s="46"/>
      <c r="K236" s="14"/>
      <c r="L236" s="14"/>
      <c r="M236" s="14"/>
      <c r="N236" s="14"/>
      <c r="O236" s="14"/>
      <c r="P236" s="254"/>
      <c r="Q236" s="42"/>
      <c r="R236" s="42"/>
      <c r="S236" s="254"/>
      <c r="T236" s="59"/>
      <c r="U236" s="59"/>
      <c r="Y236" s="39"/>
      <c r="Z236" s="39"/>
      <c r="AA236" s="183"/>
      <c r="AB236" s="166"/>
    </row>
    <row r="237" spans="1:28" s="2" customFormat="1" ht="13">
      <c r="A237" s="260"/>
      <c r="B237" s="166"/>
      <c r="C237" s="166"/>
      <c r="D237" s="166"/>
      <c r="E237" s="166"/>
      <c r="F237" s="55"/>
      <c r="G237" s="55"/>
      <c r="H237" s="55"/>
      <c r="I237" s="55"/>
      <c r="J237" s="46"/>
      <c r="K237" s="14"/>
      <c r="L237" s="14"/>
      <c r="M237" s="14"/>
      <c r="N237" s="14"/>
      <c r="O237" s="14"/>
      <c r="P237" s="55"/>
      <c r="Q237" s="55"/>
      <c r="R237" s="55"/>
      <c r="S237" s="55"/>
      <c r="T237" s="55"/>
      <c r="U237" s="55"/>
      <c r="Y237" s="39"/>
      <c r="Z237" s="39"/>
      <c r="AA237" s="183"/>
      <c r="AB237" s="166"/>
    </row>
    <row r="238" spans="1:28" s="2" customFormat="1" ht="13">
      <c r="A238" s="257"/>
      <c r="B238" s="166"/>
      <c r="C238" s="166"/>
      <c r="D238" s="166"/>
      <c r="E238" s="166"/>
      <c r="F238" s="45"/>
      <c r="G238" s="45"/>
      <c r="H238" s="45"/>
      <c r="I238" s="45"/>
      <c r="J238" s="46"/>
      <c r="K238" s="14"/>
      <c r="L238" s="14"/>
      <c r="M238" s="14"/>
      <c r="N238" s="14"/>
      <c r="O238" s="14"/>
      <c r="P238" s="254"/>
      <c r="Q238" s="42"/>
      <c r="R238" s="42"/>
      <c r="S238" s="254"/>
      <c r="T238" s="59"/>
      <c r="U238" s="59"/>
      <c r="Y238" s="56"/>
      <c r="Z238" s="56"/>
      <c r="AA238" s="183"/>
      <c r="AB238" s="166"/>
    </row>
    <row r="239" spans="1:28" s="2" customFormat="1" ht="13">
      <c r="A239" s="257"/>
      <c r="B239" s="166"/>
      <c r="C239" s="166"/>
      <c r="D239" s="166"/>
      <c r="E239" s="166"/>
      <c r="F239" s="45"/>
      <c r="G239" s="45"/>
      <c r="H239" s="45"/>
      <c r="I239" s="45"/>
      <c r="J239" s="46"/>
      <c r="K239" s="14"/>
      <c r="L239" s="14"/>
      <c r="M239" s="14"/>
      <c r="N239" s="14"/>
      <c r="O239" s="14"/>
      <c r="P239" s="254"/>
      <c r="Q239" s="42"/>
      <c r="R239" s="42"/>
      <c r="S239" s="254"/>
      <c r="T239" s="59"/>
      <c r="U239" s="59"/>
      <c r="Y239" s="39"/>
      <c r="Z239" s="39"/>
      <c r="AA239" s="183"/>
      <c r="AB239" s="166"/>
    </row>
    <row r="240" spans="1:28" s="2" customFormat="1" ht="13">
      <c r="A240" s="257"/>
      <c r="B240" s="166"/>
      <c r="C240" s="166"/>
      <c r="D240" s="166"/>
      <c r="E240" s="166"/>
      <c r="F240" s="45"/>
      <c r="G240" s="45"/>
      <c r="H240" s="45"/>
      <c r="I240" s="45"/>
      <c r="J240" s="46"/>
      <c r="K240" s="14"/>
      <c r="L240" s="14"/>
      <c r="M240" s="14"/>
      <c r="N240" s="14"/>
      <c r="O240" s="14"/>
      <c r="P240" s="55"/>
      <c r="Q240" s="55"/>
      <c r="R240" s="55"/>
      <c r="S240" s="55"/>
      <c r="T240" s="55"/>
      <c r="U240" s="55"/>
      <c r="Y240" s="39"/>
      <c r="Z240" s="39"/>
      <c r="AA240" s="183"/>
      <c r="AB240" s="166"/>
    </row>
    <row r="241" spans="1:28" s="2" customFormat="1" ht="13">
      <c r="A241" s="257"/>
      <c r="B241" s="166"/>
      <c r="C241" s="166"/>
      <c r="D241" s="166"/>
      <c r="E241" s="166"/>
      <c r="F241" s="45"/>
      <c r="G241" s="45"/>
      <c r="H241" s="45"/>
      <c r="I241" s="45"/>
      <c r="J241" s="46"/>
      <c r="K241" s="14"/>
      <c r="L241" s="14"/>
      <c r="M241" s="14"/>
      <c r="N241" s="14"/>
      <c r="O241" s="14"/>
      <c r="P241" s="254"/>
      <c r="Q241" s="42"/>
      <c r="R241" s="42"/>
      <c r="S241" s="254"/>
      <c r="T241" s="59"/>
      <c r="U241" s="59"/>
      <c r="Y241" s="39"/>
      <c r="Z241" s="39"/>
      <c r="AA241" s="183"/>
      <c r="AB241" s="166"/>
    </row>
    <row r="242" spans="1:28" s="2" customFormat="1" ht="13">
      <c r="A242" s="257"/>
      <c r="B242" s="166"/>
      <c r="C242" s="166"/>
      <c r="D242" s="166"/>
      <c r="E242" s="166"/>
      <c r="F242" s="45"/>
      <c r="G242" s="45"/>
      <c r="H242" s="45"/>
      <c r="I242" s="45"/>
      <c r="J242" s="46"/>
      <c r="K242" s="14"/>
      <c r="L242" s="14"/>
      <c r="M242" s="14"/>
      <c r="N242" s="14"/>
      <c r="O242" s="14"/>
      <c r="P242" s="254"/>
      <c r="Q242" s="42"/>
      <c r="R242" s="42"/>
      <c r="S242" s="254"/>
      <c r="T242" s="59"/>
      <c r="U242" s="59"/>
      <c r="Y242" s="39"/>
      <c r="Z242" s="39"/>
      <c r="AA242" s="183"/>
      <c r="AB242" s="166"/>
    </row>
    <row r="243" spans="1:28" s="2" customFormat="1" ht="13">
      <c r="A243" s="257"/>
      <c r="B243" s="166"/>
      <c r="C243" s="56"/>
      <c r="D243" s="164"/>
      <c r="E243" s="166"/>
      <c r="F243" s="45"/>
      <c r="G243" s="45"/>
      <c r="H243" s="45"/>
      <c r="I243" s="45"/>
      <c r="J243" s="46"/>
      <c r="K243" s="14"/>
      <c r="L243" s="14"/>
      <c r="M243" s="14"/>
      <c r="N243" s="14"/>
      <c r="O243" s="14"/>
      <c r="Y243" s="39"/>
      <c r="Z243" s="39"/>
      <c r="AA243" s="183"/>
      <c r="AB243" s="166"/>
    </row>
    <row r="244" spans="1:28" s="2" customFormat="1" ht="13">
      <c r="A244" s="260"/>
      <c r="B244" s="166"/>
      <c r="C244" s="56"/>
      <c r="D244" s="164"/>
      <c r="E244" s="166"/>
      <c r="F244" s="45"/>
      <c r="G244" s="45"/>
      <c r="H244" s="45"/>
      <c r="I244" s="45"/>
      <c r="J244" s="46"/>
      <c r="K244" s="14"/>
      <c r="L244" s="14"/>
      <c r="M244" s="14"/>
      <c r="N244" s="14"/>
      <c r="O244" s="14"/>
      <c r="P244" s="261"/>
      <c r="T244" s="164"/>
      <c r="U244" s="164"/>
      <c r="Y244" s="39"/>
      <c r="Z244" s="39"/>
      <c r="AA244" s="183"/>
      <c r="AB244" s="166"/>
    </row>
    <row r="245" spans="1:28" s="2" customFormat="1" ht="13">
      <c r="A245" s="257"/>
      <c r="B245" s="166"/>
      <c r="C245" s="56"/>
      <c r="D245" s="164"/>
      <c r="E245" s="166"/>
      <c r="F245" s="45"/>
      <c r="G245" s="45"/>
      <c r="H245" s="45"/>
      <c r="I245" s="45"/>
      <c r="J245" s="46"/>
      <c r="K245" s="14"/>
      <c r="L245" s="14"/>
      <c r="M245" s="14"/>
      <c r="N245" s="14"/>
      <c r="O245" s="14"/>
      <c r="P245" s="254"/>
      <c r="Q245" s="255"/>
      <c r="R245" s="255"/>
      <c r="S245" s="254"/>
      <c r="T245" s="59"/>
      <c r="U245" s="59"/>
      <c r="Y245" s="39"/>
      <c r="Z245" s="39"/>
      <c r="AA245" s="183"/>
      <c r="AB245" s="166"/>
    </row>
    <row r="246" spans="1:28" s="2" customFormat="1" ht="13">
      <c r="A246" s="257"/>
      <c r="B246" s="166"/>
      <c r="C246" s="56"/>
      <c r="D246" s="164"/>
      <c r="E246" s="166"/>
      <c r="F246" s="45"/>
      <c r="G246" s="45"/>
      <c r="H246" s="45"/>
      <c r="I246" s="45"/>
      <c r="J246" s="46"/>
      <c r="K246" s="14"/>
      <c r="L246" s="14"/>
      <c r="M246" s="14"/>
      <c r="N246" s="14"/>
      <c r="O246" s="14"/>
      <c r="P246" s="55"/>
      <c r="Q246" s="55"/>
      <c r="R246" s="55"/>
      <c r="S246" s="164"/>
      <c r="T246" s="164"/>
      <c r="U246" s="164"/>
      <c r="Y246" s="39"/>
      <c r="Z246" s="39"/>
      <c r="AA246" s="183"/>
      <c r="AB246" s="166"/>
    </row>
    <row r="247" spans="1:28" s="2" customFormat="1" ht="13">
      <c r="A247" s="257"/>
      <c r="B247" s="166"/>
      <c r="C247" s="56"/>
      <c r="D247" s="164"/>
      <c r="E247" s="166"/>
      <c r="F247" s="45"/>
      <c r="G247" s="45"/>
      <c r="H247" s="45"/>
      <c r="I247" s="45"/>
      <c r="J247" s="46"/>
      <c r="K247" s="14"/>
      <c r="L247" s="14"/>
      <c r="M247" s="14"/>
      <c r="N247" s="14"/>
      <c r="O247" s="14"/>
      <c r="P247" s="254"/>
      <c r="Q247" s="255"/>
      <c r="R247" s="255"/>
      <c r="S247" s="254"/>
      <c r="T247" s="59"/>
      <c r="U247" s="59"/>
      <c r="Y247" s="39"/>
      <c r="Z247" s="39"/>
      <c r="AA247" s="183"/>
      <c r="AB247" s="166"/>
    </row>
    <row r="248" spans="1:28" s="2" customFormat="1" ht="13">
      <c r="A248" s="257"/>
      <c r="B248" s="166"/>
      <c r="C248" s="56"/>
      <c r="D248" s="164"/>
      <c r="E248" s="166"/>
      <c r="F248" s="45"/>
      <c r="G248" s="45"/>
      <c r="H248" s="45"/>
      <c r="I248" s="45"/>
      <c r="J248" s="46"/>
      <c r="K248" s="14"/>
      <c r="L248" s="14"/>
      <c r="M248" s="14"/>
      <c r="N248" s="14"/>
      <c r="O248" s="14"/>
      <c r="P248" s="254"/>
      <c r="Q248" s="255"/>
      <c r="R248" s="255"/>
      <c r="S248" s="254"/>
      <c r="T248" s="59"/>
      <c r="U248" s="59"/>
      <c r="Y248" s="39"/>
      <c r="Z248" s="39"/>
      <c r="AA248" s="183"/>
      <c r="AB248" s="166"/>
    </row>
    <row r="249" spans="1:28" s="2" customFormat="1" ht="13">
      <c r="A249" s="260"/>
      <c r="B249" s="166"/>
      <c r="C249" s="56"/>
      <c r="D249" s="164"/>
      <c r="E249" s="166"/>
      <c r="F249" s="45"/>
      <c r="G249" s="45"/>
      <c r="H249" s="45"/>
      <c r="I249" s="45"/>
      <c r="J249" s="46"/>
      <c r="K249" s="14"/>
      <c r="L249" s="14"/>
      <c r="M249" s="14"/>
      <c r="N249" s="14"/>
      <c r="O249" s="14"/>
      <c r="P249" s="55"/>
      <c r="Q249" s="55"/>
      <c r="R249" s="55"/>
      <c r="S249" s="164"/>
      <c r="T249" s="164"/>
      <c r="U249" s="164"/>
      <c r="Y249" s="39"/>
      <c r="Z249" s="39"/>
      <c r="AA249" s="183"/>
      <c r="AB249" s="166"/>
    </row>
    <row r="250" spans="1:28" s="2" customFormat="1" ht="13">
      <c r="A250" s="260"/>
      <c r="B250" s="166"/>
      <c r="C250" s="56"/>
      <c r="D250" s="164"/>
      <c r="E250" s="166"/>
      <c r="F250" s="45"/>
      <c r="G250" s="45"/>
      <c r="H250" s="45"/>
      <c r="I250" s="45"/>
      <c r="J250" s="46"/>
      <c r="K250" s="14"/>
      <c r="L250" s="14"/>
      <c r="M250" s="14"/>
      <c r="N250" s="14"/>
      <c r="O250" s="14"/>
      <c r="P250" s="254"/>
      <c r="Q250" s="255"/>
      <c r="R250" s="255"/>
      <c r="S250" s="254"/>
      <c r="T250" s="59"/>
      <c r="U250" s="59"/>
      <c r="Y250" s="39"/>
      <c r="Z250" s="39"/>
      <c r="AA250" s="183"/>
      <c r="AB250" s="166"/>
    </row>
    <row r="251" spans="1:28" s="2" customFormat="1" ht="13">
      <c r="A251" s="260"/>
      <c r="B251" s="166"/>
      <c r="C251" s="56"/>
      <c r="D251" s="164"/>
      <c r="E251" s="166"/>
      <c r="F251" s="45"/>
      <c r="G251" s="45"/>
      <c r="H251" s="45"/>
      <c r="I251" s="45"/>
      <c r="J251" s="46"/>
      <c r="K251" s="14"/>
      <c r="L251" s="14"/>
      <c r="M251" s="14"/>
      <c r="N251" s="14"/>
      <c r="O251" s="14"/>
      <c r="P251" s="55"/>
      <c r="Q251" s="55"/>
      <c r="R251" s="55"/>
      <c r="S251" s="164"/>
      <c r="T251" s="164"/>
      <c r="U251" s="164"/>
      <c r="Y251" s="39"/>
      <c r="Z251" s="39"/>
      <c r="AA251" s="183"/>
      <c r="AB251" s="166"/>
    </row>
    <row r="252" spans="1:28" s="2" customFormat="1" ht="13">
      <c r="A252" s="260"/>
      <c r="B252" s="166"/>
      <c r="C252" s="56"/>
      <c r="D252" s="164"/>
      <c r="E252" s="166"/>
      <c r="F252" s="45"/>
      <c r="G252" s="45"/>
      <c r="H252" s="45"/>
      <c r="I252" s="45"/>
      <c r="J252" s="46"/>
      <c r="K252" s="14"/>
      <c r="L252" s="14"/>
      <c r="M252" s="14"/>
      <c r="N252" s="14"/>
      <c r="O252" s="14"/>
      <c r="P252" s="55"/>
      <c r="Q252" s="55"/>
      <c r="R252" s="55"/>
      <c r="S252" s="164"/>
      <c r="T252" s="164"/>
      <c r="U252" s="164"/>
      <c r="Y252" s="39"/>
      <c r="Z252" s="39"/>
      <c r="AA252" s="183"/>
      <c r="AB252" s="166"/>
    </row>
    <row r="253" spans="1:28" s="2" customFormat="1" ht="13">
      <c r="A253" s="257"/>
      <c r="B253" s="166"/>
      <c r="C253" s="56"/>
      <c r="D253" s="164"/>
      <c r="E253" s="166"/>
      <c r="F253" s="45"/>
      <c r="G253" s="45"/>
      <c r="H253" s="45"/>
      <c r="I253" s="45"/>
      <c r="J253" s="46"/>
      <c r="K253" s="14"/>
      <c r="L253" s="14"/>
      <c r="M253" s="14"/>
      <c r="N253" s="14"/>
      <c r="O253" s="14"/>
      <c r="P253" s="55"/>
      <c r="Q253" s="55"/>
      <c r="R253" s="55"/>
      <c r="S253" s="164"/>
      <c r="T253" s="164"/>
      <c r="U253" s="164"/>
      <c r="Y253" s="39"/>
      <c r="Z253" s="39"/>
      <c r="AA253" s="183"/>
      <c r="AB253" s="166"/>
    </row>
    <row r="254" spans="1:28" s="2" customFormat="1" ht="13">
      <c r="A254" s="257"/>
      <c r="B254" s="166"/>
      <c r="C254" s="56"/>
      <c r="D254" s="164"/>
      <c r="E254" s="166"/>
      <c r="F254" s="45"/>
      <c r="G254" s="45"/>
      <c r="H254" s="45"/>
      <c r="I254" s="45"/>
      <c r="J254" s="46"/>
      <c r="K254" s="14"/>
      <c r="L254" s="14"/>
      <c r="M254" s="14"/>
      <c r="N254" s="14"/>
      <c r="O254" s="14"/>
      <c r="P254" s="254"/>
      <c r="Q254" s="255"/>
      <c r="R254" s="255"/>
      <c r="S254" s="254"/>
      <c r="T254" s="59"/>
      <c r="U254" s="59"/>
      <c r="Y254" s="39"/>
      <c r="Z254" s="39"/>
      <c r="AA254" s="183"/>
      <c r="AB254" s="166"/>
    </row>
    <row r="255" spans="1:28" s="2" customFormat="1" ht="13">
      <c r="A255" s="39"/>
      <c r="B255" s="166"/>
      <c r="C255" s="56"/>
      <c r="D255" s="164"/>
      <c r="E255" s="166"/>
      <c r="F255" s="45"/>
      <c r="G255" s="45"/>
      <c r="H255" s="45"/>
      <c r="I255" s="45"/>
      <c r="J255" s="46"/>
      <c r="K255" s="14"/>
      <c r="L255" s="14"/>
      <c r="M255" s="14"/>
      <c r="N255" s="14"/>
      <c r="O255" s="14"/>
      <c r="P255" s="55"/>
      <c r="Q255" s="55"/>
      <c r="R255" s="55"/>
      <c r="S255" s="164"/>
      <c r="T255" s="164"/>
      <c r="U255" s="164"/>
      <c r="Y255" s="39"/>
      <c r="Z255" s="39"/>
      <c r="AA255" s="183"/>
      <c r="AB255" s="166"/>
    </row>
    <row r="256" spans="1:28" s="2" customFormat="1" ht="13">
      <c r="A256" s="257"/>
      <c r="B256" s="166"/>
      <c r="C256" s="56"/>
      <c r="D256" s="164"/>
      <c r="E256" s="166"/>
      <c r="F256" s="45"/>
      <c r="G256" s="45"/>
      <c r="H256" s="45"/>
      <c r="I256" s="45"/>
      <c r="J256" s="46"/>
      <c r="K256" s="14"/>
      <c r="L256" s="14"/>
      <c r="M256" s="14"/>
      <c r="N256" s="14"/>
      <c r="O256" s="14"/>
      <c r="P256" s="254"/>
      <c r="Q256" s="255"/>
      <c r="R256" s="255"/>
      <c r="S256" s="254"/>
      <c r="T256" s="59"/>
      <c r="U256" s="59"/>
      <c r="Y256" s="39"/>
      <c r="Z256" s="39"/>
      <c r="AA256" s="183"/>
      <c r="AB256" s="166"/>
    </row>
    <row r="257" spans="1:28" s="2" customFormat="1" ht="13">
      <c r="A257" s="257"/>
      <c r="B257" s="166"/>
      <c r="C257" s="56"/>
      <c r="D257" s="164"/>
      <c r="E257" s="166"/>
      <c r="F257" s="45"/>
      <c r="G257" s="45"/>
      <c r="H257" s="45"/>
      <c r="I257" s="45"/>
      <c r="J257" s="46"/>
      <c r="K257" s="14"/>
      <c r="L257" s="14"/>
      <c r="M257" s="14"/>
      <c r="N257" s="14"/>
      <c r="O257" s="14"/>
      <c r="P257" s="55"/>
      <c r="Q257" s="55"/>
      <c r="R257" s="55"/>
      <c r="S257" s="164"/>
      <c r="T257" s="164"/>
      <c r="U257" s="164"/>
      <c r="Y257" s="39"/>
      <c r="Z257" s="39"/>
      <c r="AA257" s="183"/>
      <c r="AB257" s="166"/>
    </row>
    <row r="258" spans="1:28" s="2" customFormat="1" ht="13">
      <c r="A258" s="257"/>
      <c r="B258" s="166"/>
      <c r="C258" s="56"/>
      <c r="D258" s="164"/>
      <c r="E258" s="166"/>
      <c r="F258" s="45"/>
      <c r="G258" s="45"/>
      <c r="H258" s="45"/>
      <c r="I258" s="45"/>
      <c r="J258" s="46"/>
      <c r="K258" s="14"/>
      <c r="L258" s="14"/>
      <c r="M258" s="14"/>
      <c r="N258" s="14"/>
      <c r="O258" s="14"/>
      <c r="P258" s="254"/>
      <c r="Q258" s="255"/>
      <c r="R258" s="255"/>
      <c r="S258" s="254"/>
      <c r="T258" s="59"/>
      <c r="U258" s="59"/>
      <c r="Y258" s="39"/>
      <c r="Z258" s="39"/>
      <c r="AA258" s="183"/>
      <c r="AB258" s="166"/>
    </row>
    <row r="259" spans="1:28" s="2" customFormat="1" ht="13">
      <c r="A259" s="256"/>
      <c r="B259" s="166"/>
      <c r="C259" s="56"/>
      <c r="D259" s="164"/>
      <c r="E259" s="166"/>
      <c r="F259" s="45"/>
      <c r="G259" s="45"/>
      <c r="H259" s="45"/>
      <c r="I259" s="45"/>
      <c r="J259" s="46"/>
      <c r="K259" s="14"/>
      <c r="L259" s="14"/>
      <c r="M259" s="14"/>
      <c r="N259" s="14"/>
      <c r="O259" s="14"/>
      <c r="P259" s="254"/>
      <c r="Q259" s="255"/>
      <c r="R259" s="255"/>
      <c r="S259" s="254"/>
      <c r="T259" s="59"/>
      <c r="U259" s="59"/>
      <c r="Y259" s="39"/>
      <c r="Z259" s="39"/>
      <c r="AA259" s="183"/>
      <c r="AB259" s="166"/>
    </row>
    <row r="260" spans="1:28" s="2" customFormat="1" ht="13">
      <c r="A260" s="260"/>
      <c r="B260" s="166"/>
      <c r="C260" s="56"/>
      <c r="D260" s="164"/>
      <c r="E260" s="166"/>
      <c r="F260" s="45"/>
      <c r="G260" s="45"/>
      <c r="H260" s="45"/>
      <c r="I260" s="45"/>
      <c r="J260" s="46"/>
      <c r="K260" s="14"/>
      <c r="L260" s="14"/>
      <c r="M260" s="14"/>
      <c r="N260" s="14"/>
      <c r="O260" s="14"/>
      <c r="P260" s="55"/>
      <c r="Q260" s="55"/>
      <c r="R260" s="55"/>
      <c r="S260" s="164"/>
      <c r="T260" s="164"/>
      <c r="U260" s="164"/>
      <c r="Y260" s="39"/>
      <c r="Z260" s="39"/>
      <c r="AA260" s="183"/>
      <c r="AB260" s="166"/>
    </row>
    <row r="261" spans="1:28" s="2" customFormat="1" ht="13">
      <c r="A261" s="257"/>
      <c r="B261" s="166"/>
      <c r="C261" s="56"/>
      <c r="D261" s="164"/>
      <c r="E261" s="166"/>
      <c r="F261" s="45"/>
      <c r="G261" s="45"/>
      <c r="H261" s="45"/>
      <c r="I261" s="45"/>
      <c r="J261" s="46"/>
      <c r="K261" s="14"/>
      <c r="L261" s="14"/>
      <c r="M261" s="14"/>
      <c r="N261" s="14"/>
      <c r="O261" s="14"/>
      <c r="P261" s="55"/>
      <c r="Q261" s="55"/>
      <c r="R261" s="55"/>
      <c r="S261" s="164"/>
      <c r="T261" s="164"/>
      <c r="U261" s="164"/>
      <c r="Y261" s="39"/>
      <c r="Z261" s="39"/>
      <c r="AA261" s="183"/>
      <c r="AB261" s="166"/>
    </row>
    <row r="262" spans="1:28" s="2" customFormat="1" ht="13">
      <c r="A262" s="257"/>
      <c r="B262" s="166"/>
      <c r="C262" s="56"/>
      <c r="D262" s="164"/>
      <c r="E262" s="166"/>
      <c r="F262" s="45"/>
      <c r="G262" s="45"/>
      <c r="H262" s="45"/>
      <c r="I262" s="45"/>
      <c r="J262" s="46"/>
      <c r="K262" s="14"/>
      <c r="L262" s="14"/>
      <c r="M262" s="14"/>
      <c r="N262" s="14"/>
      <c r="O262" s="14"/>
      <c r="P262" s="254"/>
      <c r="Q262" s="255"/>
      <c r="R262" s="255"/>
      <c r="S262" s="254"/>
      <c r="T262" s="59"/>
      <c r="U262" s="59"/>
      <c r="Y262" s="39"/>
      <c r="Z262" s="39"/>
      <c r="AA262" s="183"/>
      <c r="AB262" s="166"/>
    </row>
    <row r="263" spans="1:28" s="2" customFormat="1" ht="13">
      <c r="A263" s="257"/>
      <c r="B263" s="166"/>
      <c r="C263" s="56"/>
      <c r="D263" s="164"/>
      <c r="E263" s="166"/>
      <c r="F263" s="45"/>
      <c r="G263" s="45"/>
      <c r="H263" s="45"/>
      <c r="I263" s="45"/>
      <c r="J263" s="46"/>
      <c r="K263" s="14"/>
      <c r="L263" s="14"/>
      <c r="M263" s="14"/>
      <c r="N263" s="14"/>
      <c r="O263" s="14"/>
      <c r="P263" s="254"/>
      <c r="Q263" s="255"/>
      <c r="R263" s="255"/>
      <c r="S263" s="254"/>
      <c r="T263" s="59"/>
      <c r="U263" s="59"/>
      <c r="Y263" s="39"/>
      <c r="Z263" s="39"/>
      <c r="AA263" s="183"/>
      <c r="AB263" s="166"/>
    </row>
    <row r="264" spans="1:28" s="2" customFormat="1" ht="13">
      <c r="A264" s="257"/>
      <c r="B264" s="166"/>
      <c r="C264" s="56"/>
      <c r="D264" s="164"/>
      <c r="E264" s="166"/>
      <c r="F264" s="45"/>
      <c r="G264" s="45"/>
      <c r="H264" s="45"/>
      <c r="I264" s="45"/>
      <c r="J264" s="46"/>
      <c r="K264" s="14"/>
      <c r="L264" s="14"/>
      <c r="M264" s="14"/>
      <c r="N264" s="14"/>
      <c r="O264" s="14"/>
      <c r="P264" s="55"/>
      <c r="S264" s="164"/>
      <c r="T264" s="164"/>
      <c r="U264" s="164"/>
      <c r="Y264" s="39"/>
      <c r="Z264" s="39"/>
      <c r="AA264" s="183"/>
      <c r="AB264" s="166"/>
    </row>
    <row r="265" spans="1:28" s="2" customFormat="1" ht="13">
      <c r="A265" s="262"/>
      <c r="B265" s="166"/>
      <c r="C265" s="166"/>
      <c r="D265" s="166"/>
      <c r="E265" s="166"/>
      <c r="F265" s="45"/>
      <c r="G265" s="45"/>
      <c r="H265" s="45"/>
      <c r="I265" s="45"/>
      <c r="J265" s="46"/>
      <c r="K265" s="14"/>
      <c r="L265" s="14"/>
      <c r="M265" s="14"/>
      <c r="N265" s="14"/>
      <c r="O265" s="14"/>
      <c r="P265" s="261"/>
      <c r="S265" s="164"/>
      <c r="T265" s="164"/>
      <c r="U265" s="164"/>
      <c r="Y265" s="39"/>
      <c r="Z265" s="39"/>
      <c r="AA265" s="183"/>
      <c r="AB265" s="166"/>
    </row>
    <row r="266" spans="1:28" s="2" customFormat="1" ht="13">
      <c r="A266" s="256"/>
      <c r="B266" s="166"/>
      <c r="C266" s="166"/>
      <c r="D266" s="166"/>
      <c r="E266" s="166"/>
      <c r="J266" s="46"/>
      <c r="K266" s="14"/>
      <c r="L266" s="14"/>
      <c r="M266" s="14"/>
      <c r="N266" s="14"/>
      <c r="O266" s="14"/>
      <c r="P266" s="170"/>
      <c r="Q266" s="42"/>
      <c r="R266" s="42"/>
      <c r="S266" s="259"/>
      <c r="T266" s="48"/>
      <c r="U266" s="48"/>
      <c r="Y266" s="39"/>
      <c r="Z266" s="39"/>
      <c r="AA266" s="183"/>
      <c r="AB266" s="166"/>
    </row>
    <row r="267" spans="1:28" s="2" customFormat="1" ht="13">
      <c r="A267" s="256"/>
      <c r="B267" s="166"/>
      <c r="C267" s="166"/>
      <c r="D267" s="166"/>
      <c r="E267" s="166"/>
      <c r="J267" s="46"/>
      <c r="K267" s="14"/>
      <c r="L267" s="14"/>
      <c r="M267" s="14"/>
      <c r="N267" s="14"/>
      <c r="O267" s="14"/>
      <c r="P267" s="170"/>
      <c r="Q267" s="42"/>
      <c r="R267" s="42"/>
      <c r="S267" s="259"/>
      <c r="T267" s="48"/>
      <c r="U267" s="48"/>
      <c r="Y267" s="39"/>
      <c r="Z267" s="39"/>
      <c r="AA267" s="183"/>
      <c r="AB267" s="166"/>
    </row>
    <row r="268" spans="1:28" s="2" customFormat="1" ht="13">
      <c r="A268" s="256"/>
      <c r="B268" s="166"/>
      <c r="C268" s="166"/>
      <c r="D268" s="166"/>
      <c r="E268" s="166"/>
      <c r="F268" s="45"/>
      <c r="G268" s="45"/>
      <c r="H268" s="45"/>
      <c r="I268" s="45"/>
      <c r="J268" s="61"/>
      <c r="K268" s="61"/>
      <c r="L268" s="61"/>
      <c r="M268" s="61"/>
      <c r="N268" s="61"/>
      <c r="O268" s="61"/>
      <c r="P268" s="259"/>
      <c r="Q268" s="42"/>
      <c r="R268" s="42"/>
      <c r="S268" s="254"/>
      <c r="T268" s="59"/>
      <c r="U268" s="59"/>
      <c r="Y268" s="39"/>
      <c r="Z268" s="39"/>
      <c r="AA268" s="183"/>
      <c r="AB268" s="166"/>
    </row>
    <row r="269" spans="1:28" s="2" customFormat="1" ht="13">
      <c r="A269" s="262"/>
      <c r="B269" s="166"/>
      <c r="C269" s="56"/>
      <c r="D269" s="164"/>
      <c r="E269" s="166"/>
      <c r="F269" s="45"/>
      <c r="G269" s="45"/>
      <c r="H269" s="45"/>
      <c r="I269" s="45"/>
      <c r="J269" s="61"/>
      <c r="K269" s="61"/>
      <c r="L269" s="61"/>
      <c r="M269" s="61"/>
      <c r="N269" s="61"/>
      <c r="O269" s="61"/>
      <c r="P269" s="254"/>
      <c r="Q269" s="42"/>
      <c r="R269" s="42"/>
      <c r="S269" s="170"/>
      <c r="T269" s="48"/>
      <c r="U269" s="48"/>
      <c r="Y269" s="39"/>
      <c r="Z269" s="39"/>
      <c r="AA269" s="183"/>
      <c r="AB269" s="166"/>
    </row>
    <row r="270" spans="1:28" s="2" customFormat="1" ht="13">
      <c r="A270" s="262"/>
      <c r="B270" s="166"/>
      <c r="C270" s="56"/>
      <c r="D270" s="164"/>
      <c r="E270" s="166"/>
      <c r="F270" s="45"/>
      <c r="G270" s="45"/>
      <c r="H270" s="45"/>
      <c r="I270" s="45"/>
      <c r="J270" s="61"/>
      <c r="K270" s="61"/>
      <c r="L270" s="61"/>
      <c r="M270" s="61"/>
      <c r="N270" s="61"/>
      <c r="O270" s="61"/>
      <c r="P270" s="254"/>
      <c r="Q270" s="42"/>
      <c r="R270" s="42"/>
      <c r="S270" s="170"/>
      <c r="T270" s="48"/>
      <c r="U270" s="48"/>
      <c r="Y270" s="39"/>
      <c r="Z270" s="39"/>
      <c r="AA270" s="183"/>
      <c r="AB270" s="166"/>
    </row>
    <row r="271" spans="1:28" s="2" customFormat="1" ht="13">
      <c r="A271" s="262"/>
      <c r="B271" s="166"/>
      <c r="C271" s="56"/>
      <c r="D271" s="164"/>
      <c r="E271" s="166"/>
      <c r="F271" s="45"/>
      <c r="G271" s="45"/>
      <c r="H271" s="45"/>
      <c r="I271" s="45"/>
      <c r="J271" s="61"/>
      <c r="K271" s="61"/>
      <c r="L271" s="61"/>
      <c r="M271" s="61"/>
      <c r="N271" s="61"/>
      <c r="O271" s="61"/>
      <c r="P271" s="170"/>
      <c r="Q271" s="42"/>
      <c r="R271" s="42"/>
      <c r="S271" s="170"/>
      <c r="T271" s="48"/>
      <c r="U271" s="48"/>
      <c r="Y271" s="39"/>
      <c r="Z271" s="39"/>
      <c r="AA271" s="183"/>
      <c r="AB271" s="166"/>
    </row>
    <row r="272" spans="1:28" s="2" customFormat="1" ht="13">
      <c r="A272" s="256"/>
      <c r="B272" s="166"/>
      <c r="C272" s="56"/>
      <c r="D272" s="164"/>
      <c r="E272" s="166"/>
      <c r="F272" s="45"/>
      <c r="G272" s="45"/>
      <c r="H272" s="45"/>
      <c r="I272" s="45"/>
      <c r="J272" s="61"/>
      <c r="K272" s="61"/>
      <c r="L272" s="61"/>
      <c r="M272" s="61"/>
      <c r="N272" s="61"/>
      <c r="O272" s="61"/>
      <c r="P272" s="55"/>
      <c r="S272" s="263"/>
      <c r="Y272" s="39"/>
      <c r="Z272" s="39"/>
      <c r="AA272" s="183"/>
      <c r="AB272" s="166"/>
    </row>
    <row r="273" spans="1:28" s="2" customFormat="1" ht="13">
      <c r="A273" s="256"/>
      <c r="B273" s="166"/>
      <c r="C273" s="56"/>
      <c r="D273" s="164"/>
      <c r="E273" s="166"/>
      <c r="F273" s="45"/>
      <c r="G273" s="45"/>
      <c r="H273" s="45"/>
      <c r="I273" s="45"/>
      <c r="J273" s="61"/>
      <c r="K273" s="61"/>
      <c r="L273" s="61"/>
      <c r="M273" s="61"/>
      <c r="N273" s="61"/>
      <c r="O273" s="61"/>
      <c r="P273" s="55"/>
      <c r="S273" s="263"/>
      <c r="Y273" s="39"/>
      <c r="Z273" s="39"/>
      <c r="AA273" s="183"/>
      <c r="AB273" s="166"/>
    </row>
    <row r="274" spans="1:28" s="2" customFormat="1" ht="13">
      <c r="A274" s="256"/>
      <c r="B274" s="166"/>
      <c r="C274" s="56"/>
      <c r="D274" s="164"/>
      <c r="E274" s="166"/>
      <c r="F274" s="45"/>
      <c r="G274" s="45"/>
      <c r="H274" s="45"/>
      <c r="I274" s="45"/>
      <c r="J274" s="61"/>
      <c r="K274" s="61"/>
      <c r="L274" s="61"/>
      <c r="M274" s="61"/>
      <c r="N274" s="61"/>
      <c r="O274" s="61"/>
      <c r="P274" s="254"/>
      <c r="Q274" s="255"/>
      <c r="R274" s="255"/>
      <c r="S274" s="254"/>
      <c r="T274" s="48"/>
      <c r="U274" s="48"/>
      <c r="Y274" s="39"/>
      <c r="Z274" s="39"/>
      <c r="AA274" s="183"/>
      <c r="AB274" s="166"/>
    </row>
    <row r="275" spans="1:28" s="2" customFormat="1" ht="13">
      <c r="A275" s="256"/>
      <c r="B275" s="166"/>
      <c r="C275" s="56"/>
      <c r="D275" s="164"/>
      <c r="E275" s="166"/>
      <c r="F275" s="45"/>
      <c r="G275" s="45"/>
      <c r="H275" s="45"/>
      <c r="I275" s="45"/>
      <c r="J275" s="61"/>
      <c r="K275" s="61"/>
      <c r="L275" s="61"/>
      <c r="M275" s="61"/>
      <c r="N275" s="61"/>
      <c r="O275" s="61"/>
      <c r="P275" s="55"/>
      <c r="Q275" s="164"/>
      <c r="R275" s="164"/>
      <c r="S275" s="263"/>
      <c r="T275" s="55"/>
      <c r="U275" s="55"/>
      <c r="Y275" s="56"/>
      <c r="Z275" s="56"/>
      <c r="AA275" s="183"/>
      <c r="AB275" s="166"/>
    </row>
    <row r="276" spans="1:28" s="2" customFormat="1" ht="13">
      <c r="A276" s="256"/>
      <c r="B276" s="166"/>
      <c r="C276" s="56"/>
      <c r="D276" s="164"/>
      <c r="E276" s="166"/>
      <c r="F276" s="45"/>
      <c r="G276" s="45"/>
      <c r="H276" s="45"/>
      <c r="I276" s="45"/>
      <c r="J276" s="61"/>
      <c r="K276" s="61"/>
      <c r="L276" s="61"/>
      <c r="M276" s="61"/>
      <c r="N276" s="61"/>
      <c r="O276" s="61"/>
      <c r="P276" s="254"/>
      <c r="Q276" s="255"/>
      <c r="R276" s="255"/>
      <c r="S276" s="254"/>
      <c r="T276" s="48"/>
      <c r="U276" s="48"/>
      <c r="Y276" s="39"/>
      <c r="Z276" s="39"/>
      <c r="AA276" s="183"/>
      <c r="AB276" s="166"/>
    </row>
    <row r="277" spans="1:28" s="2" customFormat="1" ht="13">
      <c r="A277" s="256"/>
      <c r="B277" s="166"/>
      <c r="C277" s="56"/>
      <c r="D277" s="164"/>
      <c r="E277" s="166"/>
      <c r="F277" s="45"/>
      <c r="G277" s="45"/>
      <c r="H277" s="45"/>
      <c r="I277" s="45"/>
      <c r="J277" s="61"/>
      <c r="K277" s="61"/>
      <c r="L277" s="61"/>
      <c r="M277" s="61"/>
      <c r="N277" s="61"/>
      <c r="O277" s="61"/>
      <c r="P277" s="254"/>
      <c r="Q277" s="255"/>
      <c r="R277" s="255"/>
      <c r="S277" s="254"/>
      <c r="T277" s="59"/>
      <c r="U277" s="59"/>
      <c r="Y277" s="39"/>
      <c r="Z277" s="39"/>
      <c r="AA277" s="183"/>
      <c r="AB277" s="166"/>
    </row>
    <row r="278" spans="1:28" s="2" customFormat="1" ht="13">
      <c r="A278" s="256"/>
      <c r="B278" s="166"/>
      <c r="C278" s="56"/>
      <c r="D278" s="164"/>
      <c r="E278" s="166"/>
      <c r="F278" s="45"/>
      <c r="G278" s="45"/>
      <c r="H278" s="45"/>
      <c r="I278" s="45"/>
      <c r="J278" s="61"/>
      <c r="K278" s="61"/>
      <c r="L278" s="61"/>
      <c r="M278" s="61"/>
      <c r="N278" s="61"/>
      <c r="O278" s="61"/>
      <c r="Y278" s="39"/>
      <c r="Z278" s="39"/>
      <c r="AA278" s="183"/>
      <c r="AB278" s="166"/>
    </row>
    <row r="279" spans="1:28" s="2" customFormat="1" ht="13">
      <c r="A279" s="256"/>
      <c r="B279" s="166"/>
      <c r="C279" s="56"/>
      <c r="D279" s="166"/>
      <c r="E279" s="166"/>
      <c r="F279" s="45"/>
      <c r="G279" s="45"/>
      <c r="H279" s="45"/>
      <c r="I279" s="45"/>
      <c r="J279" s="61"/>
      <c r="K279" s="61"/>
      <c r="L279" s="61"/>
      <c r="M279" s="61"/>
      <c r="N279" s="61"/>
      <c r="O279" s="61"/>
      <c r="Y279" s="39"/>
      <c r="Z279" s="39"/>
      <c r="AA279" s="183"/>
      <c r="AB279" s="166"/>
    </row>
    <row r="280" spans="1:28" s="2" customFormat="1" ht="13">
      <c r="A280" s="256"/>
      <c r="B280" s="166"/>
      <c r="C280" s="56"/>
      <c r="D280" s="166"/>
      <c r="E280" s="166"/>
      <c r="F280" s="45"/>
      <c r="G280" s="45"/>
      <c r="H280" s="45"/>
      <c r="I280" s="45"/>
      <c r="J280" s="61"/>
      <c r="K280" s="61"/>
      <c r="L280" s="61"/>
      <c r="M280" s="61"/>
      <c r="N280" s="61"/>
      <c r="O280" s="61"/>
      <c r="P280" s="254"/>
      <c r="Q280" s="255"/>
      <c r="R280" s="255"/>
      <c r="S280" s="254"/>
      <c r="T280" s="48"/>
      <c r="U280" s="48"/>
      <c r="Y280" s="39"/>
      <c r="Z280" s="39"/>
      <c r="AA280" s="183"/>
      <c r="AB280" s="166"/>
    </row>
    <row r="281" spans="1:28" s="2" customFormat="1" ht="13">
      <c r="A281" s="256"/>
      <c r="B281" s="166"/>
      <c r="C281" s="56"/>
      <c r="D281" s="166"/>
      <c r="E281" s="166"/>
      <c r="F281" s="45"/>
      <c r="G281" s="45"/>
      <c r="H281" s="45"/>
      <c r="I281" s="45"/>
      <c r="J281" s="61"/>
      <c r="K281" s="61"/>
      <c r="L281" s="61"/>
      <c r="M281" s="61"/>
      <c r="N281" s="61"/>
      <c r="O281" s="61"/>
      <c r="P281" s="254"/>
      <c r="Q281" s="255"/>
      <c r="R281" s="255"/>
      <c r="S281" s="254"/>
      <c r="T281" s="48"/>
      <c r="U281" s="48"/>
      <c r="Y281" s="39"/>
      <c r="Z281" s="39"/>
      <c r="AA281" s="183"/>
      <c r="AB281" s="166"/>
    </row>
    <row r="282" spans="1:28" s="2" customFormat="1" ht="13">
      <c r="A282" s="264"/>
      <c r="B282" s="166"/>
      <c r="C282" s="56"/>
      <c r="D282" s="166"/>
      <c r="E282" s="166"/>
      <c r="F282" s="45"/>
      <c r="G282" s="45"/>
      <c r="H282" s="45"/>
      <c r="I282" s="45"/>
      <c r="J282" s="61"/>
      <c r="K282" s="61"/>
      <c r="L282" s="61"/>
      <c r="M282" s="61"/>
      <c r="N282" s="61"/>
      <c r="O282" s="61"/>
      <c r="P282" s="254"/>
      <c r="Q282" s="255"/>
      <c r="R282" s="255"/>
      <c r="S282" s="254"/>
      <c r="T282" s="48"/>
      <c r="U282" s="48"/>
      <c r="Y282" s="39"/>
      <c r="Z282" s="39"/>
      <c r="AA282" s="183"/>
      <c r="AB282" s="166"/>
    </row>
    <row r="283" spans="1:28" s="2" customFormat="1" ht="13">
      <c r="A283" s="256"/>
      <c r="B283" s="166"/>
      <c r="C283" s="166"/>
      <c r="D283" s="166"/>
      <c r="E283" s="166"/>
      <c r="F283" s="45"/>
      <c r="G283" s="45"/>
      <c r="H283" s="45"/>
      <c r="I283" s="45"/>
      <c r="J283" s="61"/>
      <c r="K283" s="61"/>
      <c r="L283" s="61"/>
      <c r="M283" s="61"/>
      <c r="N283" s="61"/>
      <c r="O283" s="61"/>
      <c r="P283" s="259"/>
      <c r="Q283" s="42"/>
      <c r="R283" s="42"/>
      <c r="S283" s="56"/>
      <c r="T283" s="48"/>
      <c r="U283" s="48"/>
      <c r="Y283" s="39"/>
      <c r="Z283" s="45"/>
      <c r="AA283" s="183"/>
      <c r="AB283" s="166"/>
    </row>
    <row r="284" spans="1:28" s="2" customFormat="1" ht="13">
      <c r="A284" s="262"/>
      <c r="B284" s="166"/>
      <c r="C284" s="166"/>
      <c r="D284" s="166"/>
      <c r="E284" s="166"/>
      <c r="F284" s="45"/>
      <c r="G284" s="45"/>
      <c r="H284" s="45"/>
      <c r="I284" s="45"/>
      <c r="J284" s="61"/>
      <c r="K284" s="61"/>
      <c r="L284" s="61"/>
      <c r="M284" s="61"/>
      <c r="N284" s="61"/>
      <c r="O284" s="61"/>
      <c r="P284" s="254"/>
      <c r="Q284" s="42"/>
      <c r="R284" s="42"/>
      <c r="S284" s="56"/>
      <c r="T284" s="48"/>
      <c r="U284" s="48"/>
      <c r="Y284" s="39"/>
      <c r="Z284" s="39"/>
      <c r="AA284" s="183"/>
      <c r="AB284" s="166"/>
    </row>
    <row r="285" spans="1:28" s="2" customFormat="1" ht="13">
      <c r="A285" s="262"/>
      <c r="B285" s="166"/>
      <c r="C285" s="166"/>
      <c r="D285" s="166"/>
      <c r="E285" s="166"/>
      <c r="F285" s="45"/>
      <c r="G285" s="45"/>
      <c r="H285" s="45"/>
      <c r="I285" s="45"/>
      <c r="J285" s="61"/>
      <c r="K285" s="61"/>
      <c r="L285" s="61"/>
      <c r="M285" s="61"/>
      <c r="N285" s="61"/>
      <c r="O285" s="61"/>
      <c r="Y285" s="45"/>
      <c r="Z285" s="45"/>
      <c r="AA285" s="183"/>
      <c r="AB285" s="166"/>
    </row>
    <row r="286" spans="1:28" s="2" customFormat="1" ht="13">
      <c r="A286" s="262"/>
      <c r="B286" s="166"/>
      <c r="C286" s="166"/>
      <c r="D286" s="166"/>
      <c r="E286" s="166"/>
      <c r="F286" s="39"/>
      <c r="G286" s="39"/>
      <c r="H286" s="39"/>
      <c r="I286" s="45"/>
      <c r="J286" s="61"/>
      <c r="K286" s="61"/>
      <c r="L286" s="61"/>
      <c r="M286" s="61"/>
      <c r="N286" s="61"/>
      <c r="O286" s="61"/>
      <c r="P286" s="254"/>
      <c r="Q286" s="42"/>
      <c r="R286" s="42"/>
      <c r="S286" s="259"/>
      <c r="T286" s="48"/>
      <c r="U286" s="48"/>
      <c r="Y286" s="45"/>
      <c r="Z286" s="45"/>
      <c r="AA286" s="183"/>
      <c r="AB286" s="166"/>
    </row>
    <row r="287" spans="1:28" s="2" customFormat="1" ht="13">
      <c r="A287" s="262"/>
      <c r="B287" s="166"/>
      <c r="C287" s="166"/>
      <c r="D287" s="166"/>
      <c r="E287" s="166"/>
      <c r="F287" s="39"/>
      <c r="G287" s="39"/>
      <c r="H287" s="39"/>
      <c r="I287" s="45"/>
      <c r="J287" s="61"/>
      <c r="K287" s="61"/>
      <c r="L287" s="61"/>
      <c r="M287" s="61"/>
      <c r="N287" s="61"/>
      <c r="O287" s="61"/>
      <c r="P287" s="254"/>
      <c r="Q287" s="42"/>
      <c r="R287" s="42"/>
      <c r="S287" s="259"/>
      <c r="T287" s="48"/>
      <c r="U287" s="48"/>
      <c r="Y287" s="45"/>
      <c r="Z287" s="45"/>
      <c r="AA287" s="183"/>
      <c r="AB287" s="166"/>
    </row>
    <row r="288" spans="1:28" s="2" customFormat="1" ht="13">
      <c r="A288" s="262"/>
      <c r="B288" s="166"/>
      <c r="C288" s="166"/>
      <c r="D288" s="166"/>
      <c r="E288" s="166"/>
      <c r="F288" s="39"/>
      <c r="G288" s="39"/>
      <c r="H288" s="39"/>
      <c r="I288" s="45"/>
      <c r="J288" s="61"/>
      <c r="K288" s="61"/>
      <c r="L288" s="61"/>
      <c r="M288" s="61"/>
      <c r="N288" s="61"/>
      <c r="O288" s="61"/>
      <c r="P288" s="254"/>
      <c r="Q288" s="42"/>
      <c r="R288" s="42"/>
      <c r="S288" s="259"/>
      <c r="T288" s="48"/>
      <c r="U288" s="48"/>
      <c r="Y288" s="45"/>
      <c r="Z288" s="45"/>
      <c r="AA288" s="183"/>
      <c r="AB288" s="166"/>
    </row>
    <row r="289" spans="1:28" s="2" customFormat="1" ht="13">
      <c r="A289" s="262"/>
      <c r="B289" s="166"/>
      <c r="C289" s="166"/>
      <c r="D289" s="166"/>
      <c r="E289" s="166"/>
      <c r="F289" s="55"/>
      <c r="G289" s="55"/>
      <c r="H289" s="55"/>
      <c r="I289" s="55"/>
      <c r="J289" s="61"/>
      <c r="K289" s="61"/>
      <c r="L289" s="61"/>
      <c r="M289" s="61"/>
      <c r="N289" s="61"/>
      <c r="O289" s="61"/>
      <c r="P289" s="254"/>
      <c r="Q289" s="42"/>
      <c r="R289" s="42"/>
      <c r="S289" s="259"/>
      <c r="T289" s="48"/>
      <c r="U289" s="48"/>
      <c r="Y289" s="45"/>
      <c r="Z289" s="45"/>
      <c r="AA289" s="183"/>
      <c r="AB289" s="166"/>
    </row>
    <row r="290" spans="1:28" s="2" customFormat="1" ht="13">
      <c r="A290" s="262"/>
      <c r="B290" s="166"/>
      <c r="C290" s="166"/>
      <c r="D290" s="166"/>
      <c r="E290" s="166"/>
      <c r="F290" s="39"/>
      <c r="G290" s="39"/>
      <c r="H290" s="39"/>
      <c r="I290" s="45"/>
      <c r="J290" s="61"/>
      <c r="K290" s="61"/>
      <c r="L290" s="61"/>
      <c r="M290" s="61"/>
      <c r="N290" s="61"/>
      <c r="O290" s="61"/>
      <c r="P290" s="254"/>
      <c r="Q290" s="42"/>
      <c r="R290" s="42"/>
      <c r="S290" s="259"/>
      <c r="T290" s="48"/>
      <c r="U290" s="48"/>
      <c r="Y290" s="170"/>
      <c r="Z290" s="170"/>
      <c r="AA290" s="183"/>
      <c r="AB290" s="166"/>
    </row>
    <row r="291" spans="1:28" s="2" customFormat="1" ht="13">
      <c r="A291" s="262"/>
      <c r="B291" s="166"/>
      <c r="C291" s="166"/>
      <c r="D291" s="166"/>
      <c r="E291" s="166"/>
      <c r="F291" s="39"/>
      <c r="G291" s="39"/>
      <c r="H291" s="39"/>
      <c r="I291" s="45"/>
      <c r="J291" s="61"/>
      <c r="K291" s="61"/>
      <c r="L291" s="61"/>
      <c r="M291" s="61"/>
      <c r="N291" s="61"/>
      <c r="O291" s="61"/>
      <c r="P291" s="254"/>
      <c r="Q291" s="42"/>
      <c r="R291" s="42"/>
      <c r="S291" s="259"/>
      <c r="T291" s="48"/>
      <c r="U291" s="48"/>
      <c r="Y291" s="45"/>
      <c r="Z291" s="45"/>
      <c r="AA291" s="183"/>
      <c r="AB291" s="166"/>
    </row>
    <row r="292" spans="1:28" s="2" customFormat="1" ht="13">
      <c r="A292" s="262"/>
      <c r="B292" s="166"/>
      <c r="C292" s="166"/>
      <c r="D292" s="166"/>
      <c r="E292" s="166"/>
      <c r="F292" s="39"/>
      <c r="G292" s="39"/>
      <c r="H292" s="39"/>
      <c r="I292" s="45"/>
      <c r="J292" s="61"/>
      <c r="K292" s="61"/>
      <c r="L292" s="61"/>
      <c r="M292" s="61"/>
      <c r="N292" s="61"/>
      <c r="O292" s="61"/>
      <c r="P292" s="254"/>
      <c r="Q292" s="42"/>
      <c r="R292" s="42"/>
      <c r="S292" s="259"/>
      <c r="T292" s="48"/>
      <c r="U292" s="48"/>
      <c r="Y292" s="170"/>
      <c r="Z292" s="170"/>
      <c r="AA292" s="183"/>
      <c r="AB292" s="166"/>
    </row>
    <row r="293" spans="1:28" s="2" customFormat="1" ht="13">
      <c r="A293" s="262"/>
      <c r="B293" s="166"/>
      <c r="C293" s="56"/>
      <c r="D293" s="166"/>
      <c r="E293" s="166"/>
      <c r="F293" s="45"/>
      <c r="G293" s="45"/>
      <c r="H293" s="45"/>
      <c r="I293" s="45"/>
      <c r="J293" s="61"/>
      <c r="K293" s="61"/>
      <c r="L293" s="61"/>
      <c r="M293" s="61"/>
      <c r="N293" s="61"/>
      <c r="O293" s="61"/>
      <c r="P293" s="254"/>
      <c r="Q293" s="255"/>
      <c r="R293" s="255"/>
      <c r="S293" s="259"/>
      <c r="T293" s="48"/>
      <c r="U293" s="48"/>
      <c r="Y293" s="39"/>
      <c r="Z293" s="39"/>
      <c r="AA293" s="183"/>
      <c r="AB293" s="166"/>
    </row>
    <row r="294" spans="1:28" s="2" customFormat="1" ht="13">
      <c r="A294" s="262"/>
      <c r="B294" s="166"/>
      <c r="C294" s="56"/>
      <c r="D294" s="166"/>
      <c r="E294" s="166"/>
      <c r="F294" s="45"/>
      <c r="G294" s="45"/>
      <c r="H294" s="45"/>
      <c r="I294" s="45"/>
      <c r="J294" s="61"/>
      <c r="K294" s="61"/>
      <c r="L294" s="61"/>
      <c r="M294" s="61"/>
      <c r="N294" s="61"/>
      <c r="O294" s="61"/>
      <c r="P294" s="55"/>
      <c r="Q294" s="55"/>
      <c r="R294" s="55"/>
      <c r="S294" s="55"/>
      <c r="T294" s="55"/>
      <c r="U294" s="55"/>
      <c r="Y294" s="39"/>
      <c r="Z294" s="39"/>
      <c r="AA294" s="183"/>
      <c r="AB294" s="166"/>
    </row>
    <row r="295" spans="1:28" s="2" customFormat="1" ht="13">
      <c r="A295" s="262"/>
      <c r="B295" s="166"/>
      <c r="C295" s="56"/>
      <c r="D295" s="166"/>
      <c r="E295" s="166"/>
      <c r="F295" s="45"/>
      <c r="G295" s="45"/>
      <c r="H295" s="45"/>
      <c r="I295" s="45"/>
      <c r="J295" s="61"/>
      <c r="K295" s="61"/>
      <c r="L295" s="61"/>
      <c r="M295" s="61"/>
      <c r="N295" s="61"/>
      <c r="O295" s="61"/>
      <c r="P295" s="254"/>
      <c r="Q295" s="255"/>
      <c r="R295" s="255"/>
      <c r="S295" s="259"/>
      <c r="T295" s="48"/>
      <c r="U295" s="48"/>
      <c r="Y295" s="39"/>
      <c r="Z295" s="39"/>
      <c r="AA295" s="183"/>
      <c r="AB295" s="166"/>
    </row>
    <row r="296" spans="1:28" s="2" customFormat="1" ht="13">
      <c r="A296" s="262"/>
      <c r="B296" s="166"/>
      <c r="C296" s="56"/>
      <c r="D296" s="166"/>
      <c r="E296" s="166"/>
      <c r="F296" s="45"/>
      <c r="G296" s="45"/>
      <c r="H296" s="45"/>
      <c r="I296" s="45"/>
      <c r="J296" s="61"/>
      <c r="K296" s="61"/>
      <c r="L296" s="61"/>
      <c r="M296" s="61"/>
      <c r="N296" s="61"/>
      <c r="O296" s="61"/>
      <c r="P296" s="254"/>
      <c r="Q296" s="255"/>
      <c r="R296" s="255"/>
      <c r="S296" s="259"/>
      <c r="T296" s="48"/>
      <c r="U296" s="48"/>
      <c r="Y296" s="39"/>
      <c r="Z296" s="39"/>
      <c r="AA296" s="183"/>
      <c r="AB296" s="166"/>
    </row>
    <row r="297" spans="1:28" s="2" customFormat="1" ht="13">
      <c r="A297" s="262"/>
      <c r="B297" s="166"/>
      <c r="C297" s="56"/>
      <c r="D297" s="166"/>
      <c r="E297" s="166"/>
      <c r="F297" s="55"/>
      <c r="G297" s="55"/>
      <c r="H297" s="55"/>
      <c r="I297" s="55"/>
      <c r="J297" s="61"/>
      <c r="K297" s="61"/>
      <c r="L297" s="61"/>
      <c r="M297" s="61"/>
      <c r="N297" s="61"/>
      <c r="O297" s="61"/>
      <c r="P297" s="254"/>
      <c r="Q297" s="255"/>
      <c r="R297" s="255"/>
      <c r="S297" s="259"/>
      <c r="T297" s="48"/>
      <c r="U297" s="48"/>
      <c r="Y297" s="39"/>
      <c r="Z297" s="39"/>
      <c r="AA297" s="183"/>
      <c r="AB297" s="166"/>
    </row>
    <row r="298" spans="1:28" s="2" customFormat="1" ht="13">
      <c r="A298" s="262"/>
      <c r="B298" s="166"/>
      <c r="C298" s="56"/>
      <c r="D298" s="166"/>
      <c r="E298" s="166"/>
      <c r="F298" s="45"/>
      <c r="G298" s="45"/>
      <c r="H298" s="45"/>
      <c r="I298" s="45"/>
      <c r="J298" s="61"/>
      <c r="K298" s="61"/>
      <c r="L298" s="61"/>
      <c r="M298" s="61"/>
      <c r="N298" s="61"/>
      <c r="O298" s="61"/>
      <c r="P298" s="254"/>
      <c r="Q298" s="255"/>
      <c r="R298" s="255"/>
      <c r="S298" s="259"/>
      <c r="T298" s="48"/>
      <c r="U298" s="48"/>
      <c r="Y298" s="39"/>
      <c r="Z298" s="39"/>
      <c r="AA298" s="183"/>
      <c r="AB298" s="166"/>
    </row>
    <row r="299" spans="1:28" s="2" customFormat="1" ht="13">
      <c r="A299" s="262"/>
      <c r="B299" s="166"/>
      <c r="C299" s="56"/>
      <c r="D299" s="166"/>
      <c r="E299" s="166"/>
      <c r="F299" s="45"/>
      <c r="G299" s="45"/>
      <c r="H299" s="45"/>
      <c r="I299" s="45"/>
      <c r="J299" s="61"/>
      <c r="K299" s="61"/>
      <c r="L299" s="61"/>
      <c r="M299" s="61"/>
      <c r="N299" s="61"/>
      <c r="O299" s="61"/>
      <c r="Y299" s="39"/>
      <c r="Z299" s="39"/>
      <c r="AA299" s="183"/>
      <c r="AB299" s="166"/>
    </row>
    <row r="300" spans="1:28" s="2" customFormat="1" ht="13">
      <c r="A300" s="262"/>
      <c r="B300" s="166"/>
      <c r="C300" s="56"/>
      <c r="D300" s="166"/>
      <c r="E300" s="166"/>
      <c r="F300" s="45"/>
      <c r="G300" s="45"/>
      <c r="H300" s="45"/>
      <c r="I300" s="45"/>
      <c r="J300" s="61"/>
      <c r="K300" s="61"/>
      <c r="L300" s="61"/>
      <c r="M300" s="61"/>
      <c r="N300" s="61"/>
      <c r="O300" s="61"/>
      <c r="Y300" s="39"/>
      <c r="Z300" s="39"/>
      <c r="AA300" s="183"/>
      <c r="AB300" s="166"/>
    </row>
    <row r="301" spans="1:28" s="2" customFormat="1" ht="13">
      <c r="A301" s="262"/>
      <c r="B301" s="166"/>
      <c r="C301" s="166"/>
      <c r="D301" s="166"/>
      <c r="E301" s="166"/>
      <c r="F301" s="39"/>
      <c r="G301" s="39"/>
      <c r="H301" s="39"/>
      <c r="I301" s="39"/>
      <c r="J301" s="61"/>
      <c r="K301" s="61"/>
      <c r="L301" s="61"/>
      <c r="M301" s="61"/>
      <c r="N301" s="61"/>
      <c r="O301" s="61"/>
      <c r="P301" s="259"/>
      <c r="Q301" s="42"/>
      <c r="R301" s="42"/>
      <c r="S301" s="259"/>
      <c r="T301" s="48"/>
      <c r="U301" s="48"/>
      <c r="Y301" s="39"/>
      <c r="Z301" s="39"/>
      <c r="AA301" s="183"/>
      <c r="AB301" s="166"/>
    </row>
    <row r="302" spans="1:28" s="2" customFormat="1" ht="13">
      <c r="A302" s="257"/>
      <c r="B302" s="166"/>
      <c r="C302" s="56"/>
      <c r="D302" s="166"/>
      <c r="E302" s="166"/>
      <c r="F302" s="45"/>
      <c r="G302" s="45"/>
      <c r="H302" s="45"/>
      <c r="I302" s="39"/>
      <c r="J302" s="61"/>
      <c r="K302" s="61"/>
      <c r="L302" s="61"/>
      <c r="M302" s="61"/>
      <c r="N302" s="61"/>
      <c r="O302" s="61"/>
      <c r="P302" s="259"/>
      <c r="Q302" s="42"/>
      <c r="R302" s="42"/>
      <c r="S302" s="259"/>
      <c r="T302" s="48"/>
      <c r="U302" s="48"/>
      <c r="Y302" s="39"/>
      <c r="Z302" s="39"/>
      <c r="AA302" s="183"/>
      <c r="AB302" s="166"/>
    </row>
    <row r="303" spans="1:28" s="2" customFormat="1" ht="13">
      <c r="A303" s="257"/>
      <c r="B303" s="166"/>
      <c r="C303" s="56"/>
      <c r="D303" s="166"/>
      <c r="E303" s="166"/>
      <c r="F303" s="45"/>
      <c r="G303" s="45"/>
      <c r="H303" s="45"/>
      <c r="I303" s="39"/>
      <c r="J303" s="61"/>
      <c r="K303" s="61"/>
      <c r="L303" s="61"/>
      <c r="M303" s="61"/>
      <c r="N303" s="61"/>
      <c r="O303" s="61"/>
      <c r="P303" s="55"/>
      <c r="Q303" s="55"/>
      <c r="R303" s="55"/>
      <c r="S303" s="55"/>
      <c r="T303" s="55"/>
      <c r="U303" s="55"/>
      <c r="Y303" s="39"/>
      <c r="Z303" s="39"/>
      <c r="AA303" s="183"/>
      <c r="AB303" s="166"/>
    </row>
    <row r="304" spans="1:28" s="2" customFormat="1" ht="13">
      <c r="A304" s="257"/>
      <c r="B304" s="166"/>
      <c r="C304" s="56"/>
      <c r="D304" s="166"/>
      <c r="E304" s="166"/>
      <c r="F304" s="45"/>
      <c r="G304" s="45"/>
      <c r="H304" s="45"/>
      <c r="I304" s="39"/>
      <c r="J304" s="61"/>
      <c r="K304" s="61"/>
      <c r="L304" s="61"/>
      <c r="M304" s="61"/>
      <c r="N304" s="61"/>
      <c r="O304" s="61"/>
      <c r="P304" s="259"/>
      <c r="Q304" s="42"/>
      <c r="R304" s="42"/>
      <c r="S304" s="259"/>
      <c r="T304" s="48"/>
      <c r="U304" s="48"/>
      <c r="Y304" s="39"/>
      <c r="Z304" s="39"/>
      <c r="AA304" s="183"/>
      <c r="AB304" s="166"/>
    </row>
    <row r="305" spans="1:141" s="2" customFormat="1" ht="13">
      <c r="A305" s="256"/>
      <c r="B305" s="166"/>
      <c r="C305" s="56"/>
      <c r="D305" s="166"/>
      <c r="E305" s="166"/>
      <c r="F305" s="39"/>
      <c r="G305" s="39"/>
      <c r="H305" s="45"/>
      <c r="I305" s="39"/>
      <c r="J305" s="61"/>
      <c r="K305" s="61"/>
      <c r="L305" s="61"/>
      <c r="M305" s="61"/>
      <c r="N305" s="61"/>
      <c r="O305" s="61"/>
      <c r="P305" s="259"/>
      <c r="Q305" s="42"/>
      <c r="R305" s="42"/>
      <c r="S305" s="259"/>
      <c r="T305" s="59"/>
      <c r="U305" s="59"/>
      <c r="Y305" s="39"/>
      <c r="Z305" s="39"/>
      <c r="AA305" s="183"/>
      <c r="AB305" s="166"/>
    </row>
    <row r="306" spans="1:141" s="2" customFormat="1" ht="13">
      <c r="A306" s="256"/>
      <c r="B306" s="166"/>
      <c r="C306" s="56"/>
      <c r="D306" s="166"/>
      <c r="E306" s="166"/>
      <c r="F306" s="39"/>
      <c r="G306" s="39"/>
      <c r="H306" s="45"/>
      <c r="I306" s="39"/>
      <c r="J306" s="61"/>
      <c r="K306" s="61"/>
      <c r="L306" s="61"/>
      <c r="M306" s="61"/>
      <c r="N306" s="61"/>
      <c r="O306" s="61"/>
      <c r="P306" s="259"/>
      <c r="Q306" s="42"/>
      <c r="R306" s="42"/>
      <c r="S306" s="259"/>
      <c r="T306" s="59"/>
      <c r="U306" s="59"/>
      <c r="Y306" s="39"/>
      <c r="Z306" s="39"/>
      <c r="AA306" s="183"/>
      <c r="AB306" s="166"/>
    </row>
    <row r="307" spans="1:141" s="2" customFormat="1" ht="13">
      <c r="A307" s="256"/>
      <c r="B307" s="166"/>
      <c r="C307" s="56"/>
      <c r="D307" s="166"/>
      <c r="E307" s="166"/>
      <c r="F307" s="39"/>
      <c r="G307" s="39"/>
      <c r="H307" s="45"/>
      <c r="I307" s="39"/>
      <c r="J307" s="61"/>
      <c r="K307" s="61"/>
      <c r="L307" s="61"/>
      <c r="M307" s="61"/>
      <c r="N307" s="61"/>
      <c r="O307" s="61"/>
      <c r="P307" s="265"/>
      <c r="Q307" s="263"/>
      <c r="R307" s="263"/>
      <c r="Y307" s="39"/>
      <c r="Z307" s="39"/>
      <c r="AA307" s="183"/>
      <c r="AB307" s="166"/>
    </row>
    <row r="308" spans="1:141" s="2" customFormat="1" ht="13">
      <c r="A308" s="256"/>
      <c r="B308" s="166"/>
      <c r="C308" s="56"/>
      <c r="D308" s="166"/>
      <c r="E308" s="166"/>
      <c r="F308" s="39"/>
      <c r="G308" s="39"/>
      <c r="H308" s="45"/>
      <c r="I308" s="39"/>
      <c r="J308" s="61"/>
      <c r="K308" s="61"/>
      <c r="L308" s="61"/>
      <c r="M308" s="61"/>
      <c r="N308" s="61"/>
      <c r="O308" s="61"/>
      <c r="Y308" s="39"/>
      <c r="Z308" s="39"/>
      <c r="AA308" s="183"/>
      <c r="AB308" s="166"/>
    </row>
    <row r="309" spans="1:141" s="2" customFormat="1" ht="13">
      <c r="A309" s="256"/>
      <c r="B309" s="166"/>
      <c r="C309" s="166"/>
      <c r="D309" s="166"/>
      <c r="E309" s="166"/>
      <c r="F309" s="39"/>
      <c r="G309" s="39"/>
      <c r="H309" s="45"/>
      <c r="I309" s="39"/>
      <c r="J309" s="61"/>
      <c r="K309" s="61"/>
      <c r="L309" s="61"/>
      <c r="M309" s="61"/>
      <c r="N309" s="61"/>
      <c r="O309" s="61"/>
      <c r="Y309" s="39"/>
      <c r="Z309" s="39"/>
      <c r="AA309" s="183"/>
      <c r="AB309" s="166"/>
    </row>
    <row r="310" spans="1:141" s="2" customFormat="1" ht="13">
      <c r="A310" s="256"/>
      <c r="B310" s="166"/>
      <c r="C310" s="164"/>
      <c r="D310" s="164"/>
      <c r="E310" s="164"/>
      <c r="F310" s="39"/>
      <c r="G310" s="39"/>
      <c r="H310" s="45"/>
      <c r="I310" s="39"/>
      <c r="J310" s="61"/>
      <c r="K310" s="61"/>
      <c r="L310" s="61"/>
      <c r="M310" s="61"/>
      <c r="N310" s="61"/>
      <c r="O310" s="61"/>
      <c r="P310" s="259"/>
      <c r="Q310" s="42"/>
      <c r="R310" s="42"/>
      <c r="S310" s="259"/>
      <c r="T310" s="59"/>
      <c r="U310" s="59"/>
      <c r="Y310" s="39"/>
      <c r="Z310" s="39"/>
      <c r="AA310" s="183"/>
      <c r="AB310" s="166"/>
    </row>
    <row r="311" spans="1:141" s="263" customFormat="1" ht="13">
      <c r="A311" s="39"/>
      <c r="B311" s="164"/>
      <c r="C311" s="164"/>
      <c r="D311" s="164"/>
      <c r="E311" s="164"/>
      <c r="F311" s="39"/>
      <c r="G311" s="39"/>
      <c r="H311" s="39"/>
      <c r="I311" s="39"/>
      <c r="J311" s="61"/>
      <c r="K311" s="61"/>
      <c r="L311" s="61"/>
      <c r="M311" s="61"/>
      <c r="N311" s="61"/>
      <c r="O311" s="61"/>
      <c r="P311" s="259"/>
      <c r="Q311" s="42"/>
      <c r="R311" s="42"/>
      <c r="S311" s="259"/>
      <c r="T311" s="266"/>
      <c r="U311" s="266"/>
      <c r="Y311" s="39"/>
      <c r="Z311" s="39"/>
      <c r="AA311" s="184"/>
      <c r="AB311" s="164"/>
    </row>
    <row r="312" spans="1:141" s="2" customFormat="1" ht="13">
      <c r="A312" s="166"/>
      <c r="B312" s="177"/>
      <c r="C312" s="177"/>
      <c r="D312" s="179"/>
      <c r="E312" s="177"/>
      <c r="F312" s="164"/>
      <c r="G312" s="164"/>
      <c r="H312" s="164"/>
      <c r="I312" s="164"/>
      <c r="J312" s="46"/>
      <c r="K312" s="46"/>
      <c r="L312" s="46"/>
      <c r="M312" s="180"/>
      <c r="N312" s="46"/>
      <c r="O312" s="180"/>
      <c r="P312" s="164"/>
      <c r="Q312" s="164"/>
      <c r="R312" s="565"/>
      <c r="S312" s="164"/>
      <c r="T312" s="164"/>
      <c r="U312" s="531"/>
      <c r="V312" s="263"/>
      <c r="W312" s="263"/>
      <c r="X312" s="263"/>
      <c r="Y312" s="263"/>
      <c r="Z312" s="263"/>
      <c r="AA312" s="185"/>
      <c r="AB312" s="55"/>
      <c r="AC312" s="263"/>
      <c r="AD312" s="263"/>
      <c r="AE312" s="263"/>
      <c r="AF312" s="263"/>
      <c r="AG312" s="263"/>
      <c r="AH312" s="263"/>
      <c r="AI312" s="263"/>
      <c r="AJ312" s="263"/>
      <c r="AK312" s="263"/>
      <c r="AL312" s="263"/>
      <c r="AM312" s="263"/>
      <c r="AN312" s="263"/>
      <c r="AO312" s="263"/>
      <c r="AP312" s="263"/>
      <c r="AQ312" s="263"/>
      <c r="AR312" s="263"/>
      <c r="AS312" s="263"/>
      <c r="AT312" s="263"/>
      <c r="AU312" s="263"/>
      <c r="AV312" s="263"/>
      <c r="AW312" s="263"/>
      <c r="AX312" s="263"/>
      <c r="AY312" s="263"/>
      <c r="AZ312" s="263"/>
      <c r="BA312" s="263"/>
      <c r="BB312" s="263"/>
      <c r="BC312" s="263"/>
      <c r="BD312" s="263"/>
      <c r="BE312" s="263"/>
      <c r="BF312" s="263"/>
      <c r="BG312" s="263"/>
      <c r="BH312" s="263"/>
      <c r="BI312" s="263"/>
      <c r="BJ312" s="263"/>
      <c r="BK312" s="263"/>
      <c r="BL312" s="263"/>
      <c r="BM312" s="263"/>
      <c r="BN312" s="263"/>
      <c r="BO312" s="263"/>
      <c r="BP312" s="263"/>
      <c r="BQ312" s="263"/>
      <c r="BR312" s="263"/>
      <c r="BS312" s="263"/>
      <c r="BT312" s="263"/>
      <c r="BU312" s="263"/>
      <c r="BV312" s="263"/>
      <c r="BW312" s="263"/>
      <c r="BX312" s="263"/>
      <c r="BY312" s="263"/>
      <c r="BZ312" s="263"/>
      <c r="CA312" s="263"/>
      <c r="CB312" s="263"/>
      <c r="CC312" s="263"/>
      <c r="CD312" s="263"/>
      <c r="CE312" s="263"/>
      <c r="CF312" s="263"/>
      <c r="CG312" s="263"/>
      <c r="CH312" s="263"/>
      <c r="CI312" s="263"/>
      <c r="CJ312" s="263"/>
      <c r="CK312" s="263"/>
      <c r="CL312" s="263"/>
      <c r="CM312" s="263"/>
      <c r="CN312" s="263"/>
      <c r="CO312" s="263"/>
      <c r="CP312" s="263"/>
      <c r="CQ312" s="263"/>
      <c r="CR312" s="263"/>
      <c r="CS312" s="263"/>
      <c r="CT312" s="263"/>
      <c r="CU312" s="263"/>
      <c r="CV312" s="263"/>
      <c r="CW312" s="263"/>
      <c r="CX312" s="263"/>
      <c r="CY312" s="263"/>
      <c r="CZ312" s="263"/>
      <c r="DA312" s="263"/>
      <c r="DB312" s="263"/>
      <c r="DC312" s="263"/>
      <c r="DD312" s="263"/>
      <c r="DE312" s="263"/>
      <c r="DF312" s="263"/>
      <c r="DG312" s="263"/>
      <c r="DH312" s="263"/>
      <c r="DI312" s="263"/>
      <c r="DJ312" s="263"/>
      <c r="DK312" s="263"/>
      <c r="DL312" s="263"/>
      <c r="DM312" s="263"/>
      <c r="DN312" s="263"/>
      <c r="DO312" s="263"/>
      <c r="DP312" s="263"/>
      <c r="DQ312" s="263"/>
      <c r="DR312" s="263"/>
      <c r="DS312" s="263"/>
      <c r="DT312" s="263"/>
      <c r="DU312" s="263"/>
      <c r="DV312" s="263"/>
      <c r="DW312" s="263"/>
      <c r="DX312" s="263"/>
      <c r="DY312" s="263"/>
      <c r="DZ312" s="263"/>
      <c r="EA312" s="263"/>
      <c r="EB312" s="263"/>
      <c r="EC312" s="263"/>
      <c r="ED312" s="263"/>
      <c r="EE312" s="263"/>
      <c r="EF312" s="263"/>
      <c r="EG312" s="263"/>
      <c r="EH312" s="263"/>
      <c r="EI312" s="263"/>
      <c r="EJ312" s="263"/>
      <c r="EK312" s="263"/>
    </row>
    <row r="313" spans="1:141" s="2" customFormat="1" ht="13">
      <c r="A313" s="166"/>
      <c r="B313" s="177"/>
      <c r="C313" s="177"/>
      <c r="D313" s="179"/>
      <c r="E313" s="177"/>
      <c r="F313" s="164"/>
      <c r="G313" s="164"/>
      <c r="H313" s="164"/>
      <c r="I313" s="164"/>
      <c r="J313" s="46"/>
      <c r="K313" s="46"/>
      <c r="L313" s="46"/>
      <c r="M313" s="180"/>
      <c r="N313" s="46"/>
      <c r="O313" s="180"/>
      <c r="P313" s="164"/>
      <c r="Q313" s="164"/>
      <c r="R313" s="565"/>
      <c r="S313" s="164"/>
      <c r="T313" s="164"/>
      <c r="U313" s="531"/>
      <c r="V313" s="263"/>
      <c r="W313" s="263"/>
      <c r="X313" s="263"/>
      <c r="Y313" s="263"/>
      <c r="Z313" s="263"/>
      <c r="AA313" s="185"/>
      <c r="AB313" s="55"/>
      <c r="AC313" s="263"/>
      <c r="AD313" s="263"/>
      <c r="AE313" s="263"/>
      <c r="AF313" s="263"/>
      <c r="AG313" s="263"/>
      <c r="AH313" s="263"/>
      <c r="AI313" s="263"/>
      <c r="AJ313" s="263"/>
      <c r="AK313" s="263"/>
      <c r="AL313" s="263"/>
      <c r="AM313" s="263"/>
      <c r="AN313" s="263"/>
      <c r="AO313" s="263"/>
      <c r="AP313" s="263"/>
      <c r="AQ313" s="263"/>
      <c r="AR313" s="263"/>
      <c r="AS313" s="263"/>
      <c r="AT313" s="263"/>
      <c r="AU313" s="263"/>
      <c r="AV313" s="263"/>
      <c r="AW313" s="263"/>
      <c r="AX313" s="263"/>
      <c r="AY313" s="263"/>
      <c r="AZ313" s="263"/>
      <c r="BA313" s="263"/>
      <c r="BB313" s="263"/>
      <c r="BC313" s="263"/>
      <c r="BD313" s="263"/>
      <c r="BE313" s="263"/>
      <c r="BF313" s="263"/>
      <c r="BG313" s="263"/>
      <c r="BH313" s="263"/>
      <c r="BI313" s="263"/>
      <c r="BJ313" s="263"/>
      <c r="BK313" s="263"/>
      <c r="BL313" s="263"/>
      <c r="BM313" s="263"/>
      <c r="BN313" s="263"/>
      <c r="BO313" s="263"/>
      <c r="BP313" s="263"/>
      <c r="BQ313" s="263"/>
      <c r="BR313" s="263"/>
      <c r="BS313" s="263"/>
      <c r="BT313" s="263"/>
      <c r="BU313" s="263"/>
      <c r="BV313" s="263"/>
      <c r="BW313" s="263"/>
      <c r="BX313" s="263"/>
      <c r="BY313" s="263"/>
      <c r="BZ313" s="263"/>
      <c r="CA313" s="263"/>
      <c r="CB313" s="263"/>
      <c r="CC313" s="263"/>
      <c r="CD313" s="263"/>
      <c r="CE313" s="263"/>
      <c r="CF313" s="263"/>
      <c r="CG313" s="263"/>
      <c r="CH313" s="263"/>
      <c r="CI313" s="263"/>
      <c r="CJ313" s="263"/>
      <c r="CK313" s="263"/>
      <c r="CL313" s="263"/>
      <c r="CM313" s="263"/>
      <c r="CN313" s="263"/>
      <c r="CO313" s="263"/>
      <c r="CP313" s="263"/>
      <c r="CQ313" s="263"/>
      <c r="CR313" s="263"/>
      <c r="CS313" s="263"/>
      <c r="CT313" s="263"/>
      <c r="CU313" s="263"/>
      <c r="CV313" s="263"/>
      <c r="CW313" s="263"/>
      <c r="CX313" s="263"/>
      <c r="CY313" s="263"/>
      <c r="CZ313" s="263"/>
      <c r="DA313" s="263"/>
      <c r="DB313" s="263"/>
      <c r="DC313" s="263"/>
      <c r="DD313" s="263"/>
      <c r="DE313" s="263"/>
      <c r="DF313" s="263"/>
      <c r="DG313" s="263"/>
      <c r="DH313" s="263"/>
      <c r="DI313" s="263"/>
      <c r="DJ313" s="263"/>
      <c r="DK313" s="263"/>
      <c r="DL313" s="263"/>
      <c r="DM313" s="263"/>
      <c r="DN313" s="263"/>
      <c r="DO313" s="263"/>
      <c r="DP313" s="263"/>
      <c r="DQ313" s="263"/>
      <c r="DR313" s="263"/>
      <c r="DS313" s="263"/>
      <c r="DT313" s="263"/>
      <c r="DU313" s="263"/>
      <c r="DV313" s="263"/>
      <c r="DW313" s="263"/>
      <c r="DX313" s="263"/>
      <c r="DY313" s="263"/>
      <c r="DZ313" s="263"/>
      <c r="EA313" s="263"/>
      <c r="EB313" s="263"/>
      <c r="EC313" s="263"/>
      <c r="ED313" s="263"/>
      <c r="EE313" s="263"/>
      <c r="EF313" s="263"/>
      <c r="EG313" s="263"/>
      <c r="EH313" s="263"/>
      <c r="EI313" s="263"/>
      <c r="EJ313" s="263"/>
      <c r="EK313" s="263"/>
    </row>
    <row r="314" spans="1:141" s="2" customFormat="1" ht="13">
      <c r="A314" s="166"/>
      <c r="B314" s="177"/>
      <c r="C314" s="177"/>
      <c r="D314" s="179"/>
      <c r="E314" s="177"/>
      <c r="F314" s="164"/>
      <c r="G314" s="164"/>
      <c r="H314" s="164"/>
      <c r="I314" s="164"/>
      <c r="J314" s="46"/>
      <c r="K314" s="46"/>
      <c r="L314" s="46"/>
      <c r="M314" s="180"/>
      <c r="N314" s="46"/>
      <c r="O314" s="180"/>
      <c r="P314" s="164"/>
      <c r="Q314" s="164"/>
      <c r="R314" s="565"/>
      <c r="S314" s="164"/>
      <c r="T314" s="164"/>
      <c r="U314" s="531"/>
      <c r="V314" s="263"/>
      <c r="W314" s="263"/>
      <c r="X314" s="263"/>
      <c r="Y314" s="263"/>
      <c r="Z314" s="263"/>
      <c r="AA314" s="185"/>
      <c r="AB314" s="55"/>
      <c r="AC314" s="263"/>
      <c r="AD314" s="263"/>
      <c r="AE314" s="263"/>
      <c r="AF314" s="263"/>
      <c r="AG314" s="263"/>
      <c r="AH314" s="263"/>
      <c r="AI314" s="263"/>
      <c r="AJ314" s="263"/>
      <c r="AK314" s="263"/>
      <c r="AL314" s="263"/>
      <c r="AM314" s="263"/>
      <c r="AN314" s="263"/>
      <c r="AO314" s="263"/>
      <c r="AP314" s="263"/>
      <c r="AQ314" s="263"/>
      <c r="AR314" s="263"/>
      <c r="AS314" s="263"/>
      <c r="AT314" s="263"/>
      <c r="AU314" s="263"/>
      <c r="AV314" s="263"/>
      <c r="AW314" s="263"/>
      <c r="AX314" s="263"/>
      <c r="AY314" s="263"/>
      <c r="AZ314" s="263"/>
      <c r="BA314" s="263"/>
      <c r="BB314" s="263"/>
      <c r="BC314" s="263"/>
      <c r="BD314" s="263"/>
      <c r="BE314" s="263"/>
      <c r="BF314" s="263"/>
      <c r="BG314" s="263"/>
      <c r="BH314" s="263"/>
      <c r="BI314" s="263"/>
      <c r="BJ314" s="263"/>
      <c r="BK314" s="263"/>
      <c r="BL314" s="263"/>
      <c r="BM314" s="263"/>
      <c r="BN314" s="263"/>
      <c r="BO314" s="263"/>
      <c r="BP314" s="263"/>
      <c r="BQ314" s="263"/>
      <c r="BR314" s="263"/>
      <c r="BS314" s="263"/>
      <c r="BT314" s="263"/>
      <c r="BU314" s="263"/>
      <c r="BV314" s="263"/>
      <c r="BW314" s="263"/>
      <c r="BX314" s="263"/>
      <c r="BY314" s="263"/>
      <c r="BZ314" s="263"/>
      <c r="CA314" s="263"/>
      <c r="CB314" s="263"/>
      <c r="CC314" s="263"/>
      <c r="CD314" s="263"/>
      <c r="CE314" s="263"/>
      <c r="CF314" s="263"/>
      <c r="CG314" s="263"/>
      <c r="CH314" s="263"/>
      <c r="CI314" s="263"/>
      <c r="CJ314" s="263"/>
      <c r="CK314" s="263"/>
      <c r="CL314" s="263"/>
      <c r="CM314" s="263"/>
      <c r="CN314" s="263"/>
      <c r="CO314" s="263"/>
      <c r="CP314" s="263"/>
      <c r="CQ314" s="263"/>
      <c r="CR314" s="263"/>
      <c r="CS314" s="263"/>
      <c r="CT314" s="263"/>
      <c r="CU314" s="263"/>
      <c r="CV314" s="263"/>
      <c r="CW314" s="263"/>
      <c r="CX314" s="263"/>
      <c r="CY314" s="263"/>
      <c r="CZ314" s="263"/>
      <c r="DA314" s="263"/>
      <c r="DB314" s="263"/>
      <c r="DC314" s="263"/>
      <c r="DD314" s="263"/>
      <c r="DE314" s="263"/>
      <c r="DF314" s="263"/>
      <c r="DG314" s="263"/>
      <c r="DH314" s="263"/>
      <c r="DI314" s="263"/>
      <c r="DJ314" s="263"/>
      <c r="DK314" s="263"/>
      <c r="DL314" s="263"/>
      <c r="DM314" s="263"/>
      <c r="DN314" s="263"/>
      <c r="DO314" s="263"/>
      <c r="DP314" s="263"/>
      <c r="DQ314" s="263"/>
      <c r="DR314" s="263"/>
      <c r="DS314" s="263"/>
      <c r="DT314" s="263"/>
      <c r="DU314" s="263"/>
      <c r="DV314" s="263"/>
      <c r="DW314" s="263"/>
      <c r="DX314" s="263"/>
      <c r="DY314" s="263"/>
      <c r="DZ314" s="263"/>
      <c r="EA314" s="263"/>
      <c r="EB314" s="263"/>
      <c r="EC314" s="263"/>
      <c r="ED314" s="263"/>
      <c r="EE314" s="263"/>
      <c r="EF314" s="263"/>
      <c r="EG314" s="263"/>
      <c r="EH314" s="263"/>
      <c r="EI314" s="263"/>
      <c r="EJ314" s="263"/>
      <c r="EK314" s="263"/>
    </row>
    <row r="315" spans="1:141" s="263" customFormat="1" ht="13">
      <c r="A315" s="164"/>
      <c r="B315" s="177"/>
      <c r="C315" s="177"/>
      <c r="D315" s="179"/>
      <c r="E315" s="177"/>
      <c r="F315" s="164"/>
      <c r="G315" s="164"/>
      <c r="H315" s="164"/>
      <c r="I315" s="164"/>
      <c r="J315" s="46"/>
      <c r="K315" s="46"/>
      <c r="L315" s="46"/>
      <c r="M315" s="180"/>
      <c r="N315" s="46"/>
      <c r="O315" s="180"/>
      <c r="P315" s="164"/>
      <c r="Q315" s="164"/>
      <c r="R315" s="565"/>
      <c r="S315" s="164"/>
      <c r="T315" s="164"/>
      <c r="U315" s="531"/>
      <c r="AA315" s="185"/>
      <c r="AB315" s="55"/>
    </row>
    <row r="316" spans="1:141" s="2" customFormat="1" ht="13">
      <c r="A316" s="166"/>
      <c r="B316" s="177"/>
      <c r="C316" s="177"/>
      <c r="D316" s="179"/>
      <c r="E316" s="179"/>
      <c r="F316" s="164"/>
      <c r="G316" s="164"/>
      <c r="H316" s="164"/>
      <c r="I316" s="164"/>
      <c r="J316" s="46"/>
      <c r="K316" s="46"/>
      <c r="L316" s="46"/>
      <c r="M316" s="180"/>
      <c r="N316" s="46"/>
      <c r="O316" s="180"/>
      <c r="P316" s="164"/>
      <c r="Q316" s="164"/>
      <c r="R316" s="565"/>
      <c r="S316" s="164"/>
      <c r="T316" s="164"/>
      <c r="U316" s="528"/>
      <c r="V316" s="263"/>
      <c r="W316" s="263"/>
      <c r="X316" s="263"/>
      <c r="Y316" s="263"/>
      <c r="Z316" s="263"/>
      <c r="AA316" s="185"/>
      <c r="AB316" s="55"/>
      <c r="AC316" s="263"/>
      <c r="AD316" s="263"/>
      <c r="AE316" s="263"/>
      <c r="AF316" s="263"/>
      <c r="AG316" s="263"/>
      <c r="AH316" s="263"/>
      <c r="AI316" s="263"/>
      <c r="AJ316" s="263"/>
      <c r="AK316" s="263"/>
      <c r="AL316" s="263"/>
      <c r="AM316" s="263"/>
      <c r="AN316" s="263"/>
      <c r="AO316" s="263"/>
      <c r="AP316" s="263"/>
      <c r="AQ316" s="263"/>
      <c r="AR316" s="263"/>
      <c r="AS316" s="263"/>
      <c r="AT316" s="263"/>
      <c r="AU316" s="263"/>
      <c r="AV316" s="263"/>
      <c r="AW316" s="263"/>
      <c r="AX316" s="263"/>
      <c r="AY316" s="263"/>
      <c r="AZ316" s="263"/>
      <c r="BA316" s="263"/>
      <c r="BB316" s="263"/>
      <c r="BC316" s="263"/>
      <c r="BD316" s="263"/>
      <c r="BE316" s="263"/>
      <c r="BF316" s="263"/>
      <c r="BG316" s="263"/>
      <c r="BH316" s="263"/>
      <c r="BI316" s="263"/>
      <c r="BJ316" s="263"/>
      <c r="BK316" s="263"/>
      <c r="BL316" s="263"/>
      <c r="BM316" s="263"/>
      <c r="BN316" s="263"/>
      <c r="BO316" s="263"/>
      <c r="BP316" s="263"/>
      <c r="BQ316" s="263"/>
      <c r="BR316" s="263"/>
      <c r="BS316" s="263"/>
      <c r="BT316" s="263"/>
      <c r="BU316" s="263"/>
      <c r="BV316" s="263"/>
      <c r="BW316" s="263"/>
      <c r="BX316" s="263"/>
      <c r="BY316" s="263"/>
      <c r="BZ316" s="263"/>
      <c r="CA316" s="263"/>
      <c r="CB316" s="263"/>
      <c r="CC316" s="263"/>
      <c r="CD316" s="263"/>
      <c r="CE316" s="263"/>
      <c r="CF316" s="263"/>
      <c r="CG316" s="263"/>
      <c r="CH316" s="263"/>
      <c r="CI316" s="263"/>
      <c r="CJ316" s="263"/>
      <c r="CK316" s="263"/>
      <c r="CL316" s="263"/>
      <c r="CM316" s="263"/>
      <c r="CN316" s="263"/>
      <c r="CO316" s="263"/>
      <c r="CP316" s="263"/>
      <c r="CQ316" s="263"/>
      <c r="CR316" s="263"/>
      <c r="CS316" s="263"/>
      <c r="CT316" s="263"/>
      <c r="CU316" s="263"/>
      <c r="CV316" s="263"/>
      <c r="CW316" s="263"/>
      <c r="CX316" s="263"/>
      <c r="CY316" s="263"/>
      <c r="CZ316" s="263"/>
      <c r="DA316" s="263"/>
      <c r="DB316" s="263"/>
      <c r="DC316" s="263"/>
      <c r="DD316" s="263"/>
      <c r="DE316" s="263"/>
      <c r="DF316" s="263"/>
      <c r="DG316" s="263"/>
      <c r="DH316" s="263"/>
      <c r="DI316" s="263"/>
      <c r="DJ316" s="263"/>
      <c r="DK316" s="263"/>
      <c r="DL316" s="263"/>
      <c r="DM316" s="263"/>
      <c r="DN316" s="263"/>
      <c r="DO316" s="263"/>
      <c r="DP316" s="263"/>
      <c r="DQ316" s="263"/>
      <c r="DR316" s="263"/>
      <c r="DS316" s="263"/>
      <c r="DT316" s="263"/>
      <c r="DU316" s="263"/>
      <c r="DV316" s="263"/>
      <c r="DW316" s="263"/>
      <c r="DX316" s="263"/>
      <c r="DY316" s="263"/>
      <c r="DZ316" s="263"/>
      <c r="EA316" s="263"/>
      <c r="EB316" s="263"/>
      <c r="EC316" s="263"/>
      <c r="ED316" s="263"/>
      <c r="EE316" s="263"/>
      <c r="EF316" s="263"/>
      <c r="EG316" s="263"/>
      <c r="EH316" s="263"/>
      <c r="EI316" s="263"/>
      <c r="EJ316" s="263"/>
      <c r="EK316" s="263"/>
    </row>
    <row r="317" spans="1:141" s="2" customFormat="1" ht="13">
      <c r="A317" s="166"/>
      <c r="B317" s="177"/>
      <c r="C317" s="177"/>
      <c r="D317" s="179"/>
      <c r="E317" s="179"/>
      <c r="F317" s="164"/>
      <c r="G317" s="164"/>
      <c r="H317" s="164"/>
      <c r="I317" s="164"/>
      <c r="J317" s="46"/>
      <c r="K317" s="46"/>
      <c r="L317" s="46"/>
      <c r="M317" s="180"/>
      <c r="N317" s="46"/>
      <c r="O317" s="180"/>
      <c r="P317" s="164"/>
      <c r="Q317" s="164"/>
      <c r="R317" s="565"/>
      <c r="S317" s="164"/>
      <c r="T317" s="164"/>
      <c r="U317" s="528"/>
      <c r="V317" s="263"/>
      <c r="W317" s="263"/>
      <c r="X317" s="263"/>
      <c r="Y317" s="263"/>
      <c r="Z317" s="263"/>
      <c r="AA317" s="185"/>
      <c r="AB317" s="55"/>
      <c r="AC317" s="263"/>
      <c r="AD317" s="263"/>
      <c r="AE317" s="263"/>
      <c r="AF317" s="263"/>
      <c r="AG317" s="263"/>
      <c r="AH317" s="263"/>
      <c r="AI317" s="263"/>
      <c r="AJ317" s="263"/>
      <c r="AK317" s="263"/>
      <c r="AL317" s="263"/>
      <c r="AM317" s="263"/>
      <c r="AN317" s="263"/>
      <c r="AO317" s="263"/>
      <c r="AP317" s="263"/>
      <c r="AQ317" s="263"/>
      <c r="AR317" s="263"/>
      <c r="AS317" s="263"/>
      <c r="AT317" s="263"/>
      <c r="AU317" s="263"/>
      <c r="AV317" s="263"/>
      <c r="AW317" s="263"/>
      <c r="AX317" s="263"/>
      <c r="AY317" s="263"/>
      <c r="AZ317" s="263"/>
      <c r="BA317" s="263"/>
      <c r="BB317" s="263"/>
      <c r="BC317" s="263"/>
      <c r="BD317" s="263"/>
      <c r="BE317" s="263"/>
      <c r="BF317" s="263"/>
      <c r="BG317" s="263"/>
      <c r="BH317" s="263"/>
      <c r="BI317" s="263"/>
      <c r="BJ317" s="263"/>
      <c r="BK317" s="263"/>
      <c r="BL317" s="263"/>
      <c r="BM317" s="263"/>
      <c r="BN317" s="263"/>
      <c r="BO317" s="263"/>
      <c r="BP317" s="263"/>
      <c r="BQ317" s="263"/>
      <c r="BR317" s="263"/>
      <c r="BS317" s="263"/>
      <c r="BT317" s="263"/>
      <c r="BU317" s="263"/>
      <c r="BV317" s="263"/>
      <c r="BW317" s="263"/>
      <c r="BX317" s="263"/>
      <c r="BY317" s="263"/>
      <c r="BZ317" s="263"/>
      <c r="CA317" s="263"/>
      <c r="CB317" s="263"/>
      <c r="CC317" s="263"/>
      <c r="CD317" s="263"/>
      <c r="CE317" s="263"/>
      <c r="CF317" s="263"/>
      <c r="CG317" s="263"/>
      <c r="CH317" s="263"/>
      <c r="CI317" s="263"/>
      <c r="CJ317" s="263"/>
      <c r="CK317" s="263"/>
      <c r="CL317" s="263"/>
      <c r="CM317" s="263"/>
      <c r="CN317" s="263"/>
      <c r="CO317" s="263"/>
      <c r="CP317" s="263"/>
      <c r="CQ317" s="263"/>
      <c r="CR317" s="263"/>
      <c r="CS317" s="263"/>
      <c r="CT317" s="263"/>
      <c r="CU317" s="263"/>
      <c r="CV317" s="263"/>
      <c r="CW317" s="263"/>
      <c r="CX317" s="263"/>
      <c r="CY317" s="263"/>
      <c r="CZ317" s="263"/>
      <c r="DA317" s="263"/>
      <c r="DB317" s="263"/>
      <c r="DC317" s="263"/>
      <c r="DD317" s="263"/>
      <c r="DE317" s="263"/>
      <c r="DF317" s="263"/>
      <c r="DG317" s="263"/>
      <c r="DH317" s="263"/>
      <c r="DI317" s="263"/>
      <c r="DJ317" s="263"/>
      <c r="DK317" s="263"/>
      <c r="DL317" s="263"/>
      <c r="DM317" s="263"/>
      <c r="DN317" s="263"/>
      <c r="DO317" s="263"/>
      <c r="DP317" s="263"/>
      <c r="DQ317" s="263"/>
      <c r="DR317" s="263"/>
      <c r="DS317" s="263"/>
      <c r="DT317" s="263"/>
      <c r="DU317" s="263"/>
      <c r="DV317" s="263"/>
      <c r="DW317" s="263"/>
      <c r="DX317" s="263"/>
      <c r="DY317" s="263"/>
      <c r="DZ317" s="263"/>
      <c r="EA317" s="263"/>
      <c r="EB317" s="263"/>
      <c r="EC317" s="263"/>
      <c r="ED317" s="263"/>
      <c r="EE317" s="263"/>
      <c r="EF317" s="263"/>
      <c r="EG317" s="263"/>
      <c r="EH317" s="263"/>
      <c r="EI317" s="263"/>
      <c r="EJ317" s="263"/>
      <c r="EK317" s="263"/>
    </row>
    <row r="318" spans="1:141" s="263" customFormat="1" ht="13">
      <c r="A318" s="164"/>
      <c r="B318" s="177"/>
      <c r="C318" s="177"/>
      <c r="D318" s="179"/>
      <c r="E318" s="179"/>
      <c r="F318" s="164"/>
      <c r="G318" s="164"/>
      <c r="H318" s="164"/>
      <c r="I318" s="164"/>
      <c r="J318" s="46"/>
      <c r="K318" s="46"/>
      <c r="L318" s="46"/>
      <c r="M318" s="180"/>
      <c r="N318" s="46"/>
      <c r="O318" s="180"/>
      <c r="P318" s="164"/>
      <c r="Q318" s="164"/>
      <c r="R318" s="565"/>
      <c r="S318" s="164"/>
      <c r="T318" s="164"/>
      <c r="U318" s="528"/>
      <c r="AA318" s="185"/>
      <c r="AB318" s="55"/>
    </row>
    <row r="319" spans="1:141" s="2" customFormat="1" ht="13">
      <c r="A319" s="166"/>
      <c r="B319" s="177"/>
      <c r="C319" s="177"/>
      <c r="D319" s="179"/>
      <c r="E319" s="179"/>
      <c r="F319" s="164"/>
      <c r="G319" s="164"/>
      <c r="H319" s="164"/>
      <c r="I319" s="164"/>
      <c r="J319" s="46"/>
      <c r="K319" s="46"/>
      <c r="L319" s="46"/>
      <c r="M319" s="180"/>
      <c r="N319" s="46"/>
      <c r="O319" s="180"/>
      <c r="P319" s="164"/>
      <c r="Q319" s="164"/>
      <c r="R319" s="565"/>
      <c r="S319" s="164"/>
      <c r="T319" s="164"/>
      <c r="U319" s="531"/>
      <c r="V319" s="263"/>
      <c r="W319" s="263"/>
      <c r="X319" s="263"/>
      <c r="Y319" s="263"/>
      <c r="Z319" s="263"/>
      <c r="AA319" s="185"/>
      <c r="AB319" s="55"/>
      <c r="AC319" s="263"/>
      <c r="AD319" s="263"/>
      <c r="AE319" s="263"/>
      <c r="AF319" s="263"/>
      <c r="AG319" s="263"/>
      <c r="AH319" s="263"/>
      <c r="AI319" s="263"/>
      <c r="AJ319" s="263"/>
      <c r="AK319" s="263"/>
      <c r="AL319" s="263"/>
      <c r="AM319" s="263"/>
      <c r="AN319" s="263"/>
      <c r="AO319" s="263"/>
      <c r="AP319" s="263"/>
      <c r="AQ319" s="263"/>
      <c r="AR319" s="263"/>
      <c r="AS319" s="263"/>
      <c r="AT319" s="263"/>
      <c r="AU319" s="263"/>
      <c r="AV319" s="263"/>
      <c r="AW319" s="263"/>
      <c r="AX319" s="263"/>
      <c r="AY319" s="263"/>
      <c r="AZ319" s="263"/>
      <c r="BA319" s="263"/>
      <c r="BB319" s="263"/>
      <c r="BC319" s="263"/>
      <c r="BD319" s="263"/>
      <c r="BE319" s="263"/>
      <c r="BF319" s="263"/>
      <c r="BG319" s="263"/>
      <c r="BH319" s="263"/>
      <c r="BI319" s="263"/>
      <c r="BJ319" s="263"/>
      <c r="BK319" s="263"/>
      <c r="BL319" s="263"/>
      <c r="BM319" s="263"/>
      <c r="BN319" s="263"/>
      <c r="BO319" s="263"/>
      <c r="BP319" s="263"/>
      <c r="BQ319" s="263"/>
      <c r="BR319" s="263"/>
      <c r="BS319" s="263"/>
      <c r="BT319" s="263"/>
      <c r="BU319" s="263"/>
      <c r="BV319" s="263"/>
      <c r="BW319" s="263"/>
      <c r="BX319" s="263"/>
      <c r="BY319" s="263"/>
      <c r="BZ319" s="263"/>
      <c r="CA319" s="263"/>
      <c r="CB319" s="263"/>
      <c r="CC319" s="263"/>
      <c r="CD319" s="263"/>
      <c r="CE319" s="263"/>
      <c r="CF319" s="263"/>
      <c r="CG319" s="263"/>
      <c r="CH319" s="263"/>
      <c r="CI319" s="263"/>
      <c r="CJ319" s="263"/>
      <c r="CK319" s="263"/>
      <c r="CL319" s="263"/>
      <c r="CM319" s="263"/>
      <c r="CN319" s="263"/>
      <c r="CO319" s="263"/>
      <c r="CP319" s="263"/>
      <c r="CQ319" s="263"/>
      <c r="CR319" s="263"/>
      <c r="CS319" s="263"/>
      <c r="CT319" s="263"/>
      <c r="CU319" s="263"/>
      <c r="CV319" s="263"/>
      <c r="CW319" s="263"/>
      <c r="CX319" s="263"/>
      <c r="CY319" s="263"/>
      <c r="CZ319" s="263"/>
      <c r="DA319" s="263"/>
      <c r="DB319" s="263"/>
      <c r="DC319" s="263"/>
      <c r="DD319" s="263"/>
      <c r="DE319" s="263"/>
      <c r="DF319" s="263"/>
      <c r="DG319" s="263"/>
      <c r="DH319" s="263"/>
      <c r="DI319" s="263"/>
      <c r="DJ319" s="263"/>
      <c r="DK319" s="263"/>
      <c r="DL319" s="263"/>
      <c r="DM319" s="263"/>
      <c r="DN319" s="263"/>
      <c r="DO319" s="263"/>
      <c r="DP319" s="263"/>
      <c r="DQ319" s="263"/>
      <c r="DR319" s="263"/>
      <c r="DS319" s="263"/>
      <c r="DT319" s="263"/>
      <c r="DU319" s="263"/>
      <c r="DV319" s="263"/>
      <c r="DW319" s="263"/>
      <c r="DX319" s="263"/>
      <c r="DY319" s="263"/>
      <c r="DZ319" s="263"/>
      <c r="EA319" s="263"/>
      <c r="EB319" s="263"/>
      <c r="EC319" s="263"/>
      <c r="ED319" s="263"/>
      <c r="EE319" s="263"/>
      <c r="EF319" s="263"/>
      <c r="EG319" s="263"/>
      <c r="EH319" s="263"/>
      <c r="EI319" s="263"/>
      <c r="EJ319" s="263"/>
      <c r="EK319" s="263"/>
    </row>
    <row r="320" spans="1:141" s="2" customFormat="1" ht="13">
      <c r="A320" s="166"/>
      <c r="B320" s="177"/>
      <c r="C320" s="177"/>
      <c r="D320" s="179"/>
      <c r="E320" s="179"/>
      <c r="F320" s="164"/>
      <c r="G320" s="164"/>
      <c r="H320" s="164"/>
      <c r="I320" s="164"/>
      <c r="J320" s="46"/>
      <c r="K320" s="46"/>
      <c r="L320" s="46"/>
      <c r="M320" s="180"/>
      <c r="N320" s="46"/>
      <c r="O320" s="180"/>
      <c r="P320" s="164"/>
      <c r="Q320" s="164"/>
      <c r="R320" s="565"/>
      <c r="S320" s="164"/>
      <c r="T320" s="164"/>
      <c r="U320" s="531"/>
      <c r="V320" s="263"/>
      <c r="W320" s="263"/>
      <c r="X320" s="263"/>
      <c r="Y320" s="263"/>
      <c r="Z320" s="263"/>
      <c r="AA320" s="185"/>
      <c r="AB320" s="55"/>
      <c r="AC320" s="263"/>
      <c r="AD320" s="263"/>
      <c r="AE320" s="263"/>
      <c r="AF320" s="263"/>
      <c r="AG320" s="263"/>
      <c r="AH320" s="263"/>
      <c r="AI320" s="263"/>
      <c r="AJ320" s="263"/>
      <c r="AK320" s="263"/>
      <c r="AL320" s="263"/>
      <c r="AM320" s="263"/>
      <c r="AN320" s="263"/>
      <c r="AO320" s="263"/>
      <c r="AP320" s="263"/>
      <c r="AQ320" s="263"/>
      <c r="AR320" s="263"/>
      <c r="AS320" s="263"/>
      <c r="AT320" s="263"/>
      <c r="AU320" s="263"/>
      <c r="AV320" s="263"/>
      <c r="AW320" s="263"/>
      <c r="AX320" s="263"/>
      <c r="AY320" s="263"/>
      <c r="AZ320" s="263"/>
      <c r="BA320" s="263"/>
      <c r="BB320" s="263"/>
      <c r="BC320" s="263"/>
      <c r="BD320" s="263"/>
      <c r="BE320" s="263"/>
      <c r="BF320" s="263"/>
      <c r="BG320" s="263"/>
      <c r="BH320" s="263"/>
      <c r="BI320" s="263"/>
      <c r="BJ320" s="263"/>
      <c r="BK320" s="263"/>
      <c r="BL320" s="263"/>
      <c r="BM320" s="263"/>
      <c r="BN320" s="263"/>
      <c r="BO320" s="263"/>
      <c r="BP320" s="263"/>
      <c r="BQ320" s="263"/>
      <c r="BR320" s="263"/>
      <c r="BS320" s="263"/>
      <c r="BT320" s="263"/>
      <c r="BU320" s="263"/>
      <c r="BV320" s="263"/>
      <c r="BW320" s="263"/>
      <c r="BX320" s="263"/>
      <c r="BY320" s="263"/>
      <c r="BZ320" s="263"/>
      <c r="CA320" s="263"/>
      <c r="CB320" s="263"/>
      <c r="CC320" s="263"/>
      <c r="CD320" s="263"/>
      <c r="CE320" s="263"/>
      <c r="CF320" s="263"/>
      <c r="CG320" s="263"/>
      <c r="CH320" s="263"/>
      <c r="CI320" s="263"/>
      <c r="CJ320" s="263"/>
      <c r="CK320" s="263"/>
      <c r="CL320" s="263"/>
      <c r="CM320" s="263"/>
      <c r="CN320" s="263"/>
      <c r="CO320" s="263"/>
      <c r="CP320" s="263"/>
      <c r="CQ320" s="263"/>
      <c r="CR320" s="263"/>
      <c r="CS320" s="263"/>
      <c r="CT320" s="263"/>
      <c r="CU320" s="263"/>
      <c r="CV320" s="263"/>
      <c r="CW320" s="263"/>
      <c r="CX320" s="263"/>
      <c r="CY320" s="263"/>
      <c r="CZ320" s="263"/>
      <c r="DA320" s="263"/>
      <c r="DB320" s="263"/>
      <c r="DC320" s="263"/>
      <c r="DD320" s="263"/>
      <c r="DE320" s="263"/>
      <c r="DF320" s="263"/>
      <c r="DG320" s="263"/>
      <c r="DH320" s="263"/>
      <c r="DI320" s="263"/>
      <c r="DJ320" s="263"/>
      <c r="DK320" s="263"/>
      <c r="DL320" s="263"/>
      <c r="DM320" s="263"/>
      <c r="DN320" s="263"/>
      <c r="DO320" s="263"/>
      <c r="DP320" s="263"/>
      <c r="DQ320" s="263"/>
      <c r="DR320" s="263"/>
      <c r="DS320" s="263"/>
      <c r="DT320" s="263"/>
      <c r="DU320" s="263"/>
      <c r="DV320" s="263"/>
      <c r="DW320" s="263"/>
      <c r="DX320" s="263"/>
      <c r="DY320" s="263"/>
      <c r="DZ320" s="263"/>
      <c r="EA320" s="263"/>
      <c r="EB320" s="263"/>
      <c r="EC320" s="263"/>
      <c r="ED320" s="263"/>
      <c r="EE320" s="263"/>
      <c r="EF320" s="263"/>
      <c r="EG320" s="263"/>
      <c r="EH320" s="263"/>
      <c r="EI320" s="263"/>
      <c r="EJ320" s="263"/>
      <c r="EK320" s="263"/>
    </row>
    <row r="321" spans="1:141" s="267" customFormat="1" ht="13">
      <c r="A321" s="164"/>
      <c r="B321" s="177"/>
      <c r="C321" s="177"/>
      <c r="D321" s="179"/>
      <c r="E321" s="179"/>
      <c r="F321" s="164"/>
      <c r="G321" s="164"/>
      <c r="H321" s="164"/>
      <c r="I321" s="164"/>
      <c r="J321" s="46"/>
      <c r="K321" s="46"/>
      <c r="L321" s="46"/>
      <c r="M321" s="180"/>
      <c r="N321" s="46"/>
      <c r="O321" s="180"/>
      <c r="P321" s="164"/>
      <c r="Q321" s="164"/>
      <c r="R321" s="565"/>
      <c r="S321" s="164"/>
      <c r="T321" s="164"/>
      <c r="U321" s="531"/>
      <c r="V321" s="263"/>
      <c r="W321" s="263"/>
      <c r="X321" s="263"/>
      <c r="Y321" s="263"/>
      <c r="Z321" s="263"/>
      <c r="AA321" s="185"/>
      <c r="AB321" s="55"/>
      <c r="AC321" s="263"/>
      <c r="AD321" s="263"/>
      <c r="AE321" s="263"/>
      <c r="AF321" s="263"/>
      <c r="AG321" s="263"/>
      <c r="AH321" s="263"/>
      <c r="AI321" s="263"/>
      <c r="AJ321" s="263"/>
      <c r="AK321" s="263"/>
      <c r="AL321" s="263"/>
      <c r="AM321" s="263"/>
      <c r="AN321" s="263"/>
      <c r="AO321" s="263"/>
      <c r="AP321" s="263"/>
      <c r="AQ321" s="263"/>
      <c r="AR321" s="263"/>
      <c r="AS321" s="263"/>
      <c r="AT321" s="263"/>
      <c r="AU321" s="263"/>
      <c r="AV321" s="263"/>
      <c r="AW321" s="263"/>
      <c r="AX321" s="263"/>
      <c r="AY321" s="263"/>
      <c r="AZ321" s="263"/>
      <c r="BA321" s="263"/>
      <c r="BB321" s="263"/>
      <c r="BC321" s="263"/>
      <c r="BD321" s="263"/>
      <c r="BE321" s="263"/>
      <c r="BF321" s="263"/>
      <c r="BG321" s="263"/>
      <c r="BH321" s="263"/>
      <c r="BI321" s="263"/>
      <c r="BJ321" s="263"/>
      <c r="BK321" s="263"/>
      <c r="BL321" s="263"/>
      <c r="BM321" s="263"/>
      <c r="BN321" s="263"/>
      <c r="BO321" s="263"/>
      <c r="BP321" s="263"/>
      <c r="BQ321" s="263"/>
      <c r="BR321" s="263"/>
      <c r="BS321" s="263"/>
      <c r="BT321" s="263"/>
      <c r="BU321" s="263"/>
      <c r="BV321" s="263"/>
      <c r="BW321" s="263"/>
      <c r="BX321" s="263"/>
      <c r="BY321" s="263"/>
      <c r="BZ321" s="263"/>
      <c r="CA321" s="263"/>
      <c r="CB321" s="263"/>
      <c r="CC321" s="263"/>
      <c r="CD321" s="263"/>
      <c r="CE321" s="263"/>
      <c r="CF321" s="263"/>
      <c r="CG321" s="263"/>
      <c r="CH321" s="263"/>
      <c r="CI321" s="263"/>
      <c r="CJ321" s="263"/>
      <c r="CK321" s="263"/>
      <c r="CL321" s="263"/>
      <c r="CM321" s="263"/>
      <c r="CN321" s="263"/>
      <c r="CO321" s="263"/>
      <c r="CP321" s="263"/>
      <c r="CQ321" s="263"/>
      <c r="CR321" s="263"/>
      <c r="CS321" s="263"/>
      <c r="CT321" s="263"/>
      <c r="CU321" s="263"/>
      <c r="CV321" s="263"/>
      <c r="CW321" s="263"/>
      <c r="CX321" s="263"/>
      <c r="CY321" s="263"/>
      <c r="CZ321" s="263"/>
      <c r="DA321" s="263"/>
      <c r="DB321" s="263"/>
      <c r="DC321" s="263"/>
      <c r="DD321" s="263"/>
      <c r="DE321" s="263"/>
      <c r="DF321" s="263"/>
      <c r="DG321" s="263"/>
      <c r="DH321" s="263"/>
      <c r="DI321" s="263"/>
      <c r="DJ321" s="263"/>
      <c r="DK321" s="263"/>
      <c r="DL321" s="263"/>
      <c r="DM321" s="263"/>
      <c r="DN321" s="263"/>
      <c r="DO321" s="263"/>
      <c r="DP321" s="263"/>
      <c r="DQ321" s="263"/>
      <c r="DR321" s="263"/>
      <c r="DS321" s="263"/>
      <c r="DT321" s="263"/>
      <c r="DU321" s="263"/>
      <c r="DV321" s="263"/>
      <c r="DW321" s="263"/>
      <c r="DX321" s="263"/>
      <c r="DY321" s="263"/>
      <c r="DZ321" s="263"/>
      <c r="EA321" s="263"/>
      <c r="EB321" s="263"/>
      <c r="EC321" s="263"/>
      <c r="ED321" s="263"/>
      <c r="EE321" s="263"/>
      <c r="EF321" s="263"/>
      <c r="EG321" s="263"/>
      <c r="EH321" s="263"/>
      <c r="EI321" s="263"/>
      <c r="EJ321" s="263"/>
      <c r="EK321" s="263"/>
    </row>
    <row r="322" spans="1:141" s="2" customFormat="1" ht="13"/>
    <row r="323" spans="1:141" s="2" customFormat="1" ht="13"/>
    <row r="324" spans="1:141" s="2" customFormat="1" ht="13"/>
    <row r="325" spans="1:141" s="2" customFormat="1" ht="13"/>
    <row r="326" spans="1:141" s="2" customFormat="1" ht="13"/>
    <row r="327" spans="1:141" s="2" customFormat="1" ht="13"/>
    <row r="328" spans="1:141" s="2" customFormat="1" ht="13"/>
    <row r="329" spans="1:141" s="2" customFormat="1" ht="13"/>
    <row r="330" spans="1:141" s="2" customFormat="1" ht="13"/>
    <row r="331" spans="1:141" s="2" customFormat="1" ht="13"/>
    <row r="332" spans="1:141" s="2" customFormat="1" ht="13"/>
    <row r="333" spans="1:141" s="2" customFormat="1" ht="13"/>
    <row r="334" spans="1:141" s="2" customFormat="1" ht="13"/>
    <row r="335" spans="1:141" s="2" customFormat="1" ht="13"/>
    <row r="336" spans="1:141" s="2" customFormat="1" ht="13"/>
    <row r="337" s="2" customFormat="1" ht="13"/>
    <row r="338" s="2" customFormat="1" ht="13"/>
    <row r="339" s="2" customFormat="1" ht="13"/>
    <row r="340" s="2" customFormat="1" ht="13"/>
    <row r="341" s="2" customFormat="1" ht="13"/>
    <row r="342" s="2" customFormat="1" ht="13"/>
    <row r="343" s="2" customFormat="1" ht="13"/>
    <row r="344" s="2" customFormat="1" ht="13"/>
    <row r="345" s="2" customFormat="1" ht="13"/>
    <row r="346" s="2" customFormat="1" ht="13"/>
    <row r="347" s="2" customFormat="1" ht="13"/>
    <row r="348" s="2" customFormat="1" ht="13"/>
    <row r="349" s="2" customFormat="1" ht="13"/>
    <row r="350" s="2" customFormat="1" ht="13"/>
    <row r="351" s="2" customFormat="1" ht="13"/>
    <row r="352" s="2" customFormat="1" ht="13"/>
    <row r="353" spans="1:15" s="2" customFormat="1" ht="13"/>
    <row r="354" spans="1:15" s="2" customFormat="1" ht="13"/>
    <row r="355" spans="1:15" s="2" customFormat="1" ht="13"/>
    <row r="356" spans="1:15" s="2" customFormat="1" ht="13"/>
    <row r="357" spans="1:15" s="2" customFormat="1" ht="13"/>
    <row r="358" spans="1:15" s="2" customFormat="1" ht="13"/>
    <row r="359" spans="1:15" s="2" customFormat="1" ht="13"/>
    <row r="360" spans="1:15" s="2" customFormat="1" ht="13"/>
    <row r="361" spans="1:15" s="2" customFormat="1" ht="13"/>
    <row r="362" spans="1:15" s="2" customFormat="1" ht="13"/>
    <row r="363" spans="1:15" s="2" customFormat="1" ht="13"/>
    <row r="364" spans="1:15" s="2" customFormat="1" ht="13"/>
    <row r="365" spans="1:15" s="2" customFormat="1" ht="13"/>
    <row r="366" spans="1:15">
      <c r="A366" s="2"/>
      <c r="B366" s="2"/>
      <c r="C366" s="2"/>
      <c r="D366" s="2"/>
      <c r="E366" s="2"/>
      <c r="F366" s="2"/>
      <c r="G366" s="2"/>
      <c r="H366" s="2"/>
      <c r="I366" s="2"/>
      <c r="J366" s="2"/>
      <c r="K366" s="2"/>
      <c r="L366" s="2"/>
      <c r="M366" s="2"/>
      <c r="N366" s="2"/>
      <c r="O366" s="2"/>
    </row>
    <row r="367" spans="1:15">
      <c r="A367" s="2"/>
      <c r="B367" s="2"/>
      <c r="C367" s="2"/>
      <c r="D367" s="2"/>
      <c r="E367" s="2"/>
      <c r="F367" s="2"/>
      <c r="G367" s="2"/>
      <c r="H367" s="2"/>
      <c r="I367" s="2"/>
      <c r="J367" s="2"/>
      <c r="K367" s="2"/>
      <c r="L367" s="2"/>
      <c r="M367" s="2"/>
      <c r="N367" s="2"/>
      <c r="O367" s="2"/>
    </row>
    <row r="368" spans="1:15">
      <c r="A368" s="2"/>
      <c r="B368" s="2"/>
      <c r="C368" s="2"/>
      <c r="D368" s="2"/>
      <c r="E368" s="2"/>
      <c r="F368" s="2"/>
      <c r="G368" s="2"/>
      <c r="H368" s="2"/>
      <c r="I368" s="2"/>
      <c r="J368" s="2"/>
      <c r="K368" s="2"/>
      <c r="L368" s="2"/>
      <c r="M368" s="2"/>
      <c r="N368" s="2"/>
      <c r="O368" s="2"/>
    </row>
    <row r="369" spans="1:15">
      <c r="A369" s="2"/>
      <c r="B369" s="2"/>
      <c r="C369" s="2"/>
      <c r="D369" s="2"/>
      <c r="E369" s="2"/>
      <c r="F369" s="2"/>
      <c r="G369" s="2"/>
      <c r="H369" s="2"/>
      <c r="I369" s="2"/>
      <c r="J369" s="2"/>
      <c r="K369" s="2"/>
      <c r="L369" s="2"/>
      <c r="M369" s="2"/>
      <c r="N369" s="2"/>
      <c r="O369" s="2"/>
    </row>
    <row r="370" spans="1:15">
      <c r="A370" s="2"/>
      <c r="B370" s="2"/>
      <c r="C370" s="2"/>
      <c r="D370" s="2"/>
      <c r="E370" s="2"/>
      <c r="F370" s="2"/>
      <c r="G370" s="2"/>
      <c r="H370" s="2"/>
      <c r="I370" s="2"/>
      <c r="J370" s="2"/>
      <c r="K370" s="2"/>
      <c r="L370" s="2"/>
      <c r="M370" s="2"/>
      <c r="N370" s="2"/>
      <c r="O370" s="2"/>
    </row>
    <row r="371" spans="1:15">
      <c r="A371" s="2"/>
      <c r="B371" s="2"/>
      <c r="C371" s="2"/>
      <c r="D371" s="2"/>
      <c r="E371" s="2"/>
      <c r="F371" s="2"/>
      <c r="G371" s="2"/>
      <c r="H371" s="2"/>
      <c r="I371" s="2"/>
      <c r="J371" s="2"/>
      <c r="K371" s="2"/>
      <c r="L371" s="2"/>
      <c r="M371" s="2"/>
      <c r="N371" s="2"/>
      <c r="O371" s="2"/>
    </row>
  </sheetData>
  <mergeCells count="229">
    <mergeCell ref="Z77:Z78"/>
    <mergeCell ref="B77:B78"/>
    <mergeCell ref="B130:B131"/>
    <mergeCell ref="E130:E131"/>
    <mergeCell ref="Y130:Y131"/>
    <mergeCell ref="Z93:Z96"/>
    <mergeCell ref="E93:E96"/>
    <mergeCell ref="C93:C96"/>
    <mergeCell ref="B89:B92"/>
    <mergeCell ref="C89:C92"/>
    <mergeCell ref="E89:E92"/>
    <mergeCell ref="Z89:Z92"/>
    <mergeCell ref="M89:M92"/>
    <mergeCell ref="M93:M96"/>
    <mergeCell ref="O89:O92"/>
    <mergeCell ref="O93:O96"/>
    <mergeCell ref="R89:R92"/>
    <mergeCell ref="R93:R96"/>
    <mergeCell ref="U89:U92"/>
    <mergeCell ref="R77:R78"/>
    <mergeCell ref="U77:U78"/>
    <mergeCell ref="X77:X78"/>
    <mergeCell ref="C84:C88"/>
    <mergeCell ref="E84:E88"/>
    <mergeCell ref="Z13:Z17"/>
    <mergeCell ref="E53:E61"/>
    <mergeCell ref="Y53:Y61"/>
    <mergeCell ref="B53:B61"/>
    <mergeCell ref="Z44:Z52"/>
    <mergeCell ref="B37:B39"/>
    <mergeCell ref="C37:C39"/>
    <mergeCell ref="D37:D39"/>
    <mergeCell ref="E37:E39"/>
    <mergeCell ref="M37:M39"/>
    <mergeCell ref="O37:O39"/>
    <mergeCell ref="B44:B52"/>
    <mergeCell ref="E44:E52"/>
    <mergeCell ref="Y44:Y52"/>
    <mergeCell ref="B40:B42"/>
    <mergeCell ref="C40:C42"/>
    <mergeCell ref="E40:E42"/>
    <mergeCell ref="D40:D42"/>
    <mergeCell ref="M40:M42"/>
    <mergeCell ref="O40:O42"/>
    <mergeCell ref="Y37:Y42"/>
    <mergeCell ref="B2:B12"/>
    <mergeCell ref="E2:E12"/>
    <mergeCell ref="Y2:Y12"/>
    <mergeCell ref="E13:E17"/>
    <mergeCell ref="B13:B17"/>
    <mergeCell ref="Y13:Y17"/>
    <mergeCell ref="B62:B76"/>
    <mergeCell ref="Y62:Y76"/>
    <mergeCell ref="E62:E76"/>
    <mergeCell ref="B22:B24"/>
    <mergeCell ref="E22:E24"/>
    <mergeCell ref="B25:B26"/>
    <mergeCell ref="E25:E26"/>
    <mergeCell ref="Y22:Y26"/>
    <mergeCell ref="B30:B36"/>
    <mergeCell ref="E30:E36"/>
    <mergeCell ref="B27:B29"/>
    <mergeCell ref="E27:E29"/>
    <mergeCell ref="Y27:Y36"/>
    <mergeCell ref="D97:D100"/>
    <mergeCell ref="B156:B158"/>
    <mergeCell ref="E156:E158"/>
    <mergeCell ref="M156:M158"/>
    <mergeCell ref="Y144:Y149"/>
    <mergeCell ref="Y141:Y143"/>
    <mergeCell ref="E121:E123"/>
    <mergeCell ref="Y121:Y123"/>
    <mergeCell ref="E150:E152"/>
    <mergeCell ref="Y101:Y102"/>
    <mergeCell ref="B132:B133"/>
    <mergeCell ref="E132:E133"/>
    <mergeCell ref="Y132:Y133"/>
    <mergeCell ref="B118:B119"/>
    <mergeCell ref="E118:E119"/>
    <mergeCell ref="Y118:Y119"/>
    <mergeCell ref="B134:B135"/>
    <mergeCell ref="E134:E135"/>
    <mergeCell ref="Y134:Y135"/>
    <mergeCell ref="Y156:Y158"/>
    <mergeCell ref="R316:R318"/>
    <mergeCell ref="U316:U318"/>
    <mergeCell ref="R319:R321"/>
    <mergeCell ref="U319:U321"/>
    <mergeCell ref="R312:R315"/>
    <mergeCell ref="U312:U315"/>
    <mergeCell ref="B101:B102"/>
    <mergeCell ref="E101:E102"/>
    <mergeCell ref="O144:O149"/>
    <mergeCell ref="B159:B163"/>
    <mergeCell ref="E159:E163"/>
    <mergeCell ref="C77:C78"/>
    <mergeCell ref="E77:E78"/>
    <mergeCell ref="Y77:Y96"/>
    <mergeCell ref="Z79:Z83"/>
    <mergeCell ref="Z84:Z88"/>
    <mergeCell ref="Z144:Z149"/>
    <mergeCell ref="B18:B21"/>
    <mergeCell ref="C18:C21"/>
    <mergeCell ref="D18:D21"/>
    <mergeCell ref="E18:E21"/>
    <mergeCell ref="Y18:Y21"/>
    <mergeCell ref="M18:M21"/>
    <mergeCell ref="O18:O21"/>
    <mergeCell ref="B136:B137"/>
    <mergeCell ref="E136:E137"/>
    <mergeCell ref="Y136:Y137"/>
    <mergeCell ref="E103:E108"/>
    <mergeCell ref="B103:B108"/>
    <mergeCell ref="Y103:Y108"/>
    <mergeCell ref="E116:E117"/>
    <mergeCell ref="B116:B117"/>
    <mergeCell ref="Y116:Y117"/>
    <mergeCell ref="B121:B123"/>
    <mergeCell ref="E97:E100"/>
    <mergeCell ref="B93:B96"/>
    <mergeCell ref="B84:B88"/>
    <mergeCell ref="C79:C83"/>
    <mergeCell ref="E128:E129"/>
    <mergeCell ref="Z128:Z129"/>
    <mergeCell ref="Y109:Y115"/>
    <mergeCell ref="Y150:Y152"/>
    <mergeCell ref="M77:M78"/>
    <mergeCell ref="O77:O78"/>
    <mergeCell ref="M84:M88"/>
    <mergeCell ref="O84:O88"/>
    <mergeCell ref="M79:M83"/>
    <mergeCell ref="O79:O83"/>
    <mergeCell ref="R79:R83"/>
    <mergeCell ref="R84:R88"/>
    <mergeCell ref="U79:U83"/>
    <mergeCell ref="U84:U88"/>
    <mergeCell ref="M97:M100"/>
    <mergeCell ref="O97:O100"/>
    <mergeCell ref="Y97:Y100"/>
    <mergeCell ref="U93:U96"/>
    <mergeCell ref="X89:X92"/>
    <mergeCell ref="X93:X96"/>
    <mergeCell ref="Y128:Y129"/>
    <mergeCell ref="Y159:Y163"/>
    <mergeCell ref="B109:B115"/>
    <mergeCell ref="E109:E115"/>
    <mergeCell ref="B125:B127"/>
    <mergeCell ref="C125:C127"/>
    <mergeCell ref="E125:E127"/>
    <mergeCell ref="D125:D127"/>
    <mergeCell ref="M125:M127"/>
    <mergeCell ref="O125:O127"/>
    <mergeCell ref="R125:R127"/>
    <mergeCell ref="U125:U127"/>
    <mergeCell ref="Y125:Y127"/>
    <mergeCell ref="C144:C149"/>
    <mergeCell ref="D144:D149"/>
    <mergeCell ref="E141:E143"/>
    <mergeCell ref="B141:B143"/>
    <mergeCell ref="B138:B140"/>
    <mergeCell ref="E138:E140"/>
    <mergeCell ref="AA13:AA17"/>
    <mergeCell ref="AB13:AB17"/>
    <mergeCell ref="AA40:AA42"/>
    <mergeCell ref="AB40:AB42"/>
    <mergeCell ref="AA47:AA52"/>
    <mergeCell ref="AB47:AB52"/>
    <mergeCell ref="AA44:AA46"/>
    <mergeCell ref="AB44:AB46"/>
    <mergeCell ref="B153:B155"/>
    <mergeCell ref="E153:E155"/>
    <mergeCell ref="Y153:Y155"/>
    <mergeCell ref="Z109:Z115"/>
    <mergeCell ref="Z125:Z127"/>
    <mergeCell ref="E79:E83"/>
    <mergeCell ref="Z121:Z123"/>
    <mergeCell ref="X79:X83"/>
    <mergeCell ref="X84:X88"/>
    <mergeCell ref="Y138:Y140"/>
    <mergeCell ref="B144:B149"/>
    <mergeCell ref="E144:E149"/>
    <mergeCell ref="M144:M149"/>
    <mergeCell ref="B79:B83"/>
    <mergeCell ref="B97:B100"/>
    <mergeCell ref="C97:C100"/>
    <mergeCell ref="AA53:AA54"/>
    <mergeCell ref="AB53:AB54"/>
    <mergeCell ref="AB55:AB56"/>
    <mergeCell ref="AA55:AA56"/>
    <mergeCell ref="AA57:AA58"/>
    <mergeCell ref="AB57:AB58"/>
    <mergeCell ref="AA59:AA61"/>
    <mergeCell ref="AB59:AB61"/>
    <mergeCell ref="AA77:AA78"/>
    <mergeCell ref="AB77:AB78"/>
    <mergeCell ref="AA79:AA83"/>
    <mergeCell ref="AB79:AB83"/>
    <mergeCell ref="AA84:AA88"/>
    <mergeCell ref="AB84:AB88"/>
    <mergeCell ref="AA89:AA92"/>
    <mergeCell ref="AB89:AB92"/>
    <mergeCell ref="AA93:AA96"/>
    <mergeCell ref="AB93:AB96"/>
    <mergeCell ref="AA97:AA100"/>
    <mergeCell ref="AB97:AB100"/>
    <mergeCell ref="AA101:AA102"/>
    <mergeCell ref="AB101:AB102"/>
    <mergeCell ref="AA103:AA108"/>
    <mergeCell ref="AB103:AB108"/>
    <mergeCell ref="AA109:AA115"/>
    <mergeCell ref="AB109:AB115"/>
    <mergeCell ref="AA116:AA117"/>
    <mergeCell ref="AB116:AB117"/>
    <mergeCell ref="AA121:AA123"/>
    <mergeCell ref="AB121:AB123"/>
    <mergeCell ref="AA136:AA137"/>
    <mergeCell ref="AB136:AB137"/>
    <mergeCell ref="AA138:AA140"/>
    <mergeCell ref="AB138:AB140"/>
    <mergeCell ref="AA144:AA149"/>
    <mergeCell ref="AB144:AB149"/>
    <mergeCell ref="AA125:AA127"/>
    <mergeCell ref="AB125:AB127"/>
    <mergeCell ref="AB130:AB131"/>
    <mergeCell ref="AA130:AA131"/>
    <mergeCell ref="AA132:AA133"/>
    <mergeCell ref="AB132:AB133"/>
    <mergeCell ref="AA134:AA135"/>
    <mergeCell ref="AB134:AB13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view="pageBreakPreview" zoomScale="70" zoomScaleSheetLayoutView="70" workbookViewId="0">
      <selection activeCell="A24" sqref="A24"/>
    </sheetView>
  </sheetViews>
  <sheetFormatPr baseColWidth="10" defaultColWidth="8.83203125" defaultRowHeight="14" x14ac:dyDescent="0"/>
  <cols>
    <col min="3" max="3" width="11.33203125" customWidth="1"/>
    <col min="4" max="4" width="12.6640625" customWidth="1"/>
  </cols>
  <sheetData>
    <row r="1" spans="1:30" ht="18">
      <c r="A1" s="501" t="s">
        <v>1210</v>
      </c>
    </row>
    <row r="2" spans="1:30" ht="46">
      <c r="A2" s="458" t="s">
        <v>791</v>
      </c>
      <c r="B2" s="459" t="s">
        <v>792</v>
      </c>
      <c r="C2" s="459" t="s">
        <v>793</v>
      </c>
      <c r="D2" s="460" t="s">
        <v>794</v>
      </c>
      <c r="E2" s="461" t="s">
        <v>795</v>
      </c>
      <c r="F2" s="462" t="s">
        <v>796</v>
      </c>
      <c r="G2" s="462" t="s">
        <v>797</v>
      </c>
      <c r="H2" s="462" t="s">
        <v>798</v>
      </c>
      <c r="I2" s="462" t="s">
        <v>799</v>
      </c>
      <c r="J2" s="462" t="s">
        <v>800</v>
      </c>
      <c r="K2" s="462" t="s">
        <v>801</v>
      </c>
      <c r="L2" s="462" t="s">
        <v>802</v>
      </c>
      <c r="M2" s="462" t="s">
        <v>803</v>
      </c>
      <c r="N2" s="462" t="s">
        <v>804</v>
      </c>
      <c r="O2" s="462" t="s">
        <v>805</v>
      </c>
      <c r="P2" s="463" t="s">
        <v>806</v>
      </c>
      <c r="Q2" s="461" t="s">
        <v>807</v>
      </c>
      <c r="R2" s="464" t="s">
        <v>808</v>
      </c>
      <c r="S2" s="465" t="s">
        <v>809</v>
      </c>
      <c r="T2" s="466" t="s">
        <v>810</v>
      </c>
      <c r="U2" s="466" t="s">
        <v>798</v>
      </c>
      <c r="V2" s="462" t="s">
        <v>811</v>
      </c>
      <c r="W2" s="462" t="s">
        <v>812</v>
      </c>
      <c r="X2" s="463" t="s">
        <v>813</v>
      </c>
      <c r="Y2" s="461" t="s">
        <v>814</v>
      </c>
      <c r="Z2" s="462" t="s">
        <v>815</v>
      </c>
      <c r="AA2" s="462" t="s">
        <v>816</v>
      </c>
      <c r="AB2" s="462" t="s">
        <v>817</v>
      </c>
      <c r="AC2" s="462" t="s">
        <v>818</v>
      </c>
      <c r="AD2" s="463" t="s">
        <v>819</v>
      </c>
    </row>
    <row r="3" spans="1:30">
      <c r="A3" s="467"/>
      <c r="AD3" s="468"/>
    </row>
    <row r="4" spans="1:30">
      <c r="A4" s="469" t="s">
        <v>12</v>
      </c>
      <c r="B4" s="1" t="s">
        <v>820</v>
      </c>
      <c r="C4" s="470">
        <v>4.1091000000000001E-3</v>
      </c>
      <c r="D4" s="470">
        <v>4.78E-6</v>
      </c>
      <c r="E4" s="471">
        <v>152.94</v>
      </c>
      <c r="F4" s="471">
        <v>0.19</v>
      </c>
      <c r="G4" s="471">
        <v>0.52</v>
      </c>
      <c r="H4" s="16">
        <v>1.2</v>
      </c>
      <c r="I4" s="16">
        <v>0.25</v>
      </c>
      <c r="J4" s="1" t="s">
        <v>821</v>
      </c>
      <c r="K4" s="1">
        <v>17</v>
      </c>
      <c r="L4" s="1">
        <v>45</v>
      </c>
      <c r="M4" s="471">
        <v>40.1</v>
      </c>
      <c r="N4" s="472">
        <v>6.0099999999999996E-13</v>
      </c>
      <c r="O4" s="473">
        <v>1.95E-2</v>
      </c>
      <c r="P4" s="473">
        <v>8.0000000000000004E-4</v>
      </c>
      <c r="Q4" s="471">
        <v>154.19955400000001</v>
      </c>
      <c r="R4" s="471">
        <v>1.6040859999999999</v>
      </c>
      <c r="S4" s="471">
        <v>1.64056</v>
      </c>
      <c r="T4" s="474">
        <v>17</v>
      </c>
      <c r="U4" s="16">
        <v>1.1180000000000001</v>
      </c>
      <c r="V4" s="16">
        <v>0.33300000000000002</v>
      </c>
      <c r="W4" s="474">
        <v>224.7</v>
      </c>
      <c r="X4" s="474">
        <v>73.3</v>
      </c>
      <c r="Y4" s="16">
        <v>21.763940999999999</v>
      </c>
      <c r="Z4" s="16">
        <v>0.207201</v>
      </c>
      <c r="AA4" s="471">
        <v>154.9</v>
      </c>
      <c r="AB4" s="471">
        <v>2.8</v>
      </c>
      <c r="AC4" s="473">
        <v>1.9800000000000002E-2</v>
      </c>
      <c r="AD4" s="475">
        <v>5.9999999999999995E-4</v>
      </c>
    </row>
    <row r="5" spans="1:30">
      <c r="A5" s="469"/>
      <c r="B5" s="1"/>
      <c r="C5" s="470"/>
      <c r="D5" s="470"/>
      <c r="E5" s="471"/>
      <c r="F5" s="471"/>
      <c r="G5" s="471"/>
      <c r="H5" s="16"/>
      <c r="I5" s="16"/>
      <c r="J5" s="1"/>
      <c r="K5" s="1"/>
      <c r="L5" s="1"/>
      <c r="M5" s="471"/>
      <c r="N5" s="472"/>
      <c r="O5" s="16"/>
      <c r="P5" s="16"/>
      <c r="Q5" s="471"/>
      <c r="R5" s="471"/>
      <c r="S5" s="471"/>
      <c r="T5" s="474"/>
      <c r="U5" s="16"/>
      <c r="V5" s="16"/>
      <c r="W5" s="474"/>
      <c r="X5" s="474"/>
      <c r="Y5" s="16"/>
      <c r="Z5" s="16"/>
      <c r="AA5" s="471"/>
      <c r="AB5" s="471"/>
      <c r="AC5" s="471"/>
      <c r="AD5" s="476"/>
    </row>
    <row r="6" spans="1:30">
      <c r="A6" s="469" t="s">
        <v>13</v>
      </c>
      <c r="B6" s="1" t="s">
        <v>820</v>
      </c>
      <c r="C6" s="470">
        <v>4.1096099999999997E-3</v>
      </c>
      <c r="D6" s="470">
        <v>4.2100000000000003E-6</v>
      </c>
      <c r="E6" s="471">
        <v>158.38999999999999</v>
      </c>
      <c r="F6" s="471">
        <v>0.84</v>
      </c>
      <c r="G6" s="471">
        <v>0.95</v>
      </c>
      <c r="H6" s="16">
        <v>1.7</v>
      </c>
      <c r="I6" s="16">
        <v>0.03</v>
      </c>
      <c r="J6" s="1" t="s">
        <v>822</v>
      </c>
      <c r="K6" s="1">
        <v>18</v>
      </c>
      <c r="L6" s="1">
        <v>30</v>
      </c>
      <c r="M6" s="471">
        <v>63.7</v>
      </c>
      <c r="N6" s="472">
        <v>1.1700000000000001E-13</v>
      </c>
      <c r="O6" s="16">
        <v>0.93210000000000004</v>
      </c>
      <c r="P6" s="16">
        <v>9.4799999999999995E-2</v>
      </c>
      <c r="Q6" s="471">
        <v>158.24399</v>
      </c>
      <c r="R6" s="471">
        <v>0.44696799999999998</v>
      </c>
      <c r="S6" s="471">
        <v>0.54427000000000003</v>
      </c>
      <c r="T6" s="474">
        <v>18</v>
      </c>
      <c r="U6" s="16">
        <v>1.587</v>
      </c>
      <c r="V6" s="16">
        <v>6.3E-2</v>
      </c>
      <c r="W6" s="474">
        <v>537.20000000000005</v>
      </c>
      <c r="X6" s="474">
        <v>223.9</v>
      </c>
      <c r="Y6" s="16">
        <v>22.498816999999999</v>
      </c>
      <c r="Z6" s="16">
        <v>0.19259699999999999</v>
      </c>
      <c r="AA6" s="471">
        <v>159.9</v>
      </c>
      <c r="AB6" s="471">
        <v>2.6</v>
      </c>
      <c r="AC6" s="16">
        <v>0.99809999999999999</v>
      </c>
      <c r="AD6" s="477">
        <v>7.4200000000000002E-2</v>
      </c>
    </row>
    <row r="7" spans="1:30">
      <c r="A7" s="469"/>
      <c r="B7" s="1"/>
      <c r="C7" s="470"/>
      <c r="D7" s="470"/>
      <c r="E7" s="471"/>
      <c r="F7" s="471"/>
      <c r="G7" s="471"/>
      <c r="H7" s="16"/>
      <c r="I7" s="16"/>
      <c r="J7" s="1"/>
      <c r="K7" s="1"/>
      <c r="L7" s="1"/>
      <c r="M7" s="471"/>
      <c r="N7" s="472"/>
      <c r="O7" s="16"/>
      <c r="P7" s="16"/>
      <c r="Q7" s="471"/>
      <c r="R7" s="471"/>
      <c r="S7" s="471"/>
      <c r="T7" s="474"/>
      <c r="U7" s="16"/>
      <c r="V7" s="16"/>
      <c r="W7" s="474"/>
      <c r="X7" s="474"/>
      <c r="Y7" s="16"/>
      <c r="Z7" s="16"/>
      <c r="AA7" s="471"/>
      <c r="AB7" s="471"/>
      <c r="AC7" s="471"/>
      <c r="AD7" s="476"/>
    </row>
    <row r="8" spans="1:30">
      <c r="A8" s="469" t="s">
        <v>15</v>
      </c>
      <c r="B8" s="1" t="s">
        <v>820</v>
      </c>
      <c r="C8" s="470">
        <v>4.1347600000000003E-3</v>
      </c>
      <c r="D8" s="470">
        <v>4.6700000000000002E-6</v>
      </c>
      <c r="E8" s="471">
        <v>171.02</v>
      </c>
      <c r="F8" s="471">
        <v>0.35</v>
      </c>
      <c r="G8" s="471">
        <v>0.63</v>
      </c>
      <c r="H8" s="16">
        <v>1.1000000000000001</v>
      </c>
      <c r="I8" s="16">
        <v>0.34</v>
      </c>
      <c r="J8" s="1" t="s">
        <v>823</v>
      </c>
      <c r="K8" s="1">
        <v>17</v>
      </c>
      <c r="L8" s="1">
        <v>31</v>
      </c>
      <c r="M8" s="471">
        <v>53.1</v>
      </c>
      <c r="N8" s="472">
        <v>8.6299999999999996E-14</v>
      </c>
      <c r="O8" s="471">
        <v>1.7262999999999999</v>
      </c>
      <c r="P8" s="471">
        <v>0.2868</v>
      </c>
      <c r="Q8" s="471">
        <v>171.41584399999999</v>
      </c>
      <c r="R8" s="471">
        <v>0.76145700000000005</v>
      </c>
      <c r="S8" s="471">
        <v>0.84629699999999997</v>
      </c>
      <c r="T8" s="474">
        <v>17</v>
      </c>
      <c r="U8" s="16">
        <v>1.0920000000000001</v>
      </c>
      <c r="V8" s="16">
        <v>0.35699999999999998</v>
      </c>
      <c r="W8" s="474">
        <v>275.60000000000002</v>
      </c>
      <c r="X8" s="474">
        <v>40.200000000000003</v>
      </c>
      <c r="Y8" s="16">
        <v>24.150860000000002</v>
      </c>
      <c r="Z8" s="16">
        <v>0.12961400000000001</v>
      </c>
      <c r="AA8" s="471">
        <v>172.1</v>
      </c>
      <c r="AB8" s="471">
        <v>1.8</v>
      </c>
      <c r="AC8" s="471">
        <v>1.5647</v>
      </c>
      <c r="AD8" s="476">
        <v>0.27379999999999999</v>
      </c>
    </row>
    <row r="9" spans="1:30">
      <c r="A9" s="469"/>
      <c r="B9" s="1"/>
      <c r="C9" s="470"/>
      <c r="D9" s="470"/>
      <c r="E9" s="471"/>
      <c r="F9" s="471"/>
      <c r="G9" s="471"/>
      <c r="H9" s="16"/>
      <c r="I9" s="16"/>
      <c r="J9" s="1"/>
      <c r="K9" s="1"/>
      <c r="L9" s="1"/>
      <c r="M9" s="471"/>
      <c r="N9" s="472"/>
      <c r="O9" s="16"/>
      <c r="P9" s="16"/>
      <c r="Q9" s="471"/>
      <c r="R9" s="471"/>
      <c r="S9" s="471"/>
      <c r="T9" s="474"/>
      <c r="U9" s="16"/>
      <c r="V9" s="16"/>
      <c r="W9" s="474"/>
      <c r="X9" s="474"/>
      <c r="Y9" s="16"/>
      <c r="Z9" s="16"/>
      <c r="AA9" s="471"/>
      <c r="AB9" s="471"/>
      <c r="AC9" s="471"/>
      <c r="AD9" s="476"/>
    </row>
    <row r="10" spans="1:30">
      <c r="A10" s="469" t="s">
        <v>16</v>
      </c>
      <c r="B10" s="1" t="s">
        <v>820</v>
      </c>
      <c r="C10" s="470">
        <v>4.0998500000000004E-3</v>
      </c>
      <c r="D10" s="470">
        <v>4.3599999999999998E-6</v>
      </c>
      <c r="E10" s="471">
        <v>132.41999999999999</v>
      </c>
      <c r="F10" s="471">
        <v>0.3</v>
      </c>
      <c r="G10" s="471">
        <v>0.49</v>
      </c>
      <c r="H10" s="16">
        <v>0.9</v>
      </c>
      <c r="I10" s="16">
        <v>0.6</v>
      </c>
      <c r="J10" s="1" t="s">
        <v>824</v>
      </c>
      <c r="K10" s="1">
        <v>18</v>
      </c>
      <c r="L10" s="1">
        <v>31</v>
      </c>
      <c r="M10" s="471">
        <v>66</v>
      </c>
      <c r="N10" s="472">
        <v>1.12E-13</v>
      </c>
      <c r="O10" s="16">
        <v>0.78149999999999997</v>
      </c>
      <c r="P10" s="16">
        <v>2.8500000000000001E-2</v>
      </c>
      <c r="Q10" s="471">
        <v>132.52620400000001</v>
      </c>
      <c r="R10" s="471">
        <v>0.86445499999999997</v>
      </c>
      <c r="S10" s="471">
        <v>0.90620100000000003</v>
      </c>
      <c r="T10" s="474">
        <v>18</v>
      </c>
      <c r="U10" s="16">
        <v>0.90800000000000003</v>
      </c>
      <c r="V10" s="16">
        <v>0.55900000000000005</v>
      </c>
      <c r="W10" s="474">
        <v>294.60000000000002</v>
      </c>
      <c r="X10" s="474">
        <v>31.3</v>
      </c>
      <c r="Y10" s="16">
        <v>18.621179000000001</v>
      </c>
      <c r="Z10" s="16">
        <v>0.12958500000000001</v>
      </c>
      <c r="AA10" s="471">
        <v>133</v>
      </c>
      <c r="AB10" s="471">
        <v>1.8</v>
      </c>
      <c r="AC10" s="16">
        <v>0.97060000000000002</v>
      </c>
      <c r="AD10" s="477">
        <v>7.5499999999999998E-2</v>
      </c>
    </row>
    <row r="11" spans="1:30">
      <c r="A11" s="467"/>
      <c r="D11" s="478"/>
      <c r="E11" s="478"/>
      <c r="AD11" s="468"/>
    </row>
    <row r="12" spans="1:30">
      <c r="A12" s="645" t="s">
        <v>825</v>
      </c>
      <c r="B12" s="646"/>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7"/>
    </row>
    <row r="13" spans="1:30">
      <c r="A13" s="479"/>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1"/>
    </row>
    <row r="14" spans="1:30">
      <c r="A14" s="482" t="s">
        <v>826</v>
      </c>
      <c r="B14" s="483"/>
      <c r="C14" s="483"/>
      <c r="D14" s="483"/>
      <c r="E14" s="483"/>
      <c r="F14" s="483" t="s">
        <v>827</v>
      </c>
      <c r="G14" s="483"/>
      <c r="H14" s="483"/>
      <c r="I14" s="483"/>
      <c r="J14" s="483"/>
      <c r="K14" s="483"/>
      <c r="L14" s="483"/>
      <c r="M14" s="483"/>
      <c r="N14" s="483"/>
      <c r="O14" s="248"/>
      <c r="P14" s="248"/>
      <c r="Q14" s="248"/>
      <c r="R14" s="248"/>
      <c r="S14" s="248"/>
      <c r="T14" s="248"/>
      <c r="U14" s="483"/>
      <c r="V14" s="483"/>
      <c r="W14" s="483"/>
      <c r="X14" s="483"/>
      <c r="Y14" s="483"/>
      <c r="Z14" s="483"/>
      <c r="AA14" s="483"/>
      <c r="AB14" s="483"/>
      <c r="AC14" s="483"/>
      <c r="AD14" s="484"/>
    </row>
    <row r="15" spans="1:30" ht="15">
      <c r="A15" s="482" t="s">
        <v>828</v>
      </c>
      <c r="B15" s="485"/>
      <c r="C15" s="485" t="s">
        <v>829</v>
      </c>
      <c r="D15" s="483"/>
      <c r="E15" s="483"/>
      <c r="F15" s="483" t="s">
        <v>830</v>
      </c>
      <c r="G15" s="483"/>
      <c r="H15" s="483" t="s">
        <v>831</v>
      </c>
      <c r="J15" s="483"/>
      <c r="K15" s="483"/>
      <c r="L15" s="483"/>
      <c r="V15" s="486"/>
      <c r="Y15" s="483"/>
      <c r="Z15" s="248"/>
      <c r="AA15" s="248"/>
      <c r="AB15" s="248"/>
      <c r="AC15" s="487"/>
      <c r="AD15" s="488"/>
    </row>
    <row r="16" spans="1:30" ht="15">
      <c r="A16" s="482" t="s">
        <v>832</v>
      </c>
      <c r="B16" s="485"/>
      <c r="C16" s="485" t="s">
        <v>833</v>
      </c>
      <c r="D16" s="483"/>
      <c r="E16" s="483"/>
      <c r="F16" s="483" t="s">
        <v>834</v>
      </c>
      <c r="G16" s="483"/>
      <c r="H16" s="483" t="s">
        <v>835</v>
      </c>
      <c r="J16" s="483"/>
      <c r="K16" s="483"/>
      <c r="L16" s="483"/>
      <c r="V16" s="486"/>
      <c r="Y16" s="483"/>
      <c r="Z16" s="248"/>
      <c r="AA16" s="248"/>
      <c r="AB16" s="248"/>
      <c r="AC16" s="248"/>
      <c r="AD16" s="488"/>
    </row>
    <row r="17" spans="1:30" ht="15">
      <c r="A17" s="482" t="s">
        <v>836</v>
      </c>
      <c r="B17" s="485"/>
      <c r="C17" s="485" t="s">
        <v>837</v>
      </c>
      <c r="D17" s="483"/>
      <c r="E17" s="483"/>
      <c r="F17" s="483" t="s">
        <v>838</v>
      </c>
      <c r="G17" s="483"/>
      <c r="H17" s="483" t="s">
        <v>839</v>
      </c>
      <c r="J17" s="483"/>
      <c r="K17" s="483"/>
      <c r="L17" s="483"/>
      <c r="S17" s="487"/>
      <c r="T17" s="487"/>
      <c r="V17" s="489"/>
      <c r="W17" s="487"/>
      <c r="X17" s="487"/>
      <c r="Y17" s="483"/>
      <c r="Z17" s="248"/>
      <c r="AA17" s="248"/>
      <c r="AB17" s="248"/>
      <c r="AC17" s="248"/>
      <c r="AD17" s="488"/>
    </row>
    <row r="18" spans="1:30" ht="15">
      <c r="A18" s="490" t="s">
        <v>840</v>
      </c>
      <c r="B18" s="485"/>
      <c r="C18" s="485" t="s">
        <v>841</v>
      </c>
      <c r="D18" s="483"/>
      <c r="E18" s="483"/>
      <c r="F18" s="483" t="s">
        <v>842</v>
      </c>
      <c r="G18" s="483"/>
      <c r="H18" s="483" t="s">
        <v>843</v>
      </c>
      <c r="J18" s="483"/>
      <c r="K18" s="483"/>
      <c r="L18" s="483"/>
      <c r="V18" s="486"/>
      <c r="Y18" s="483"/>
      <c r="Z18" s="248"/>
      <c r="AA18" s="248"/>
      <c r="AB18" s="248"/>
      <c r="AC18" s="248"/>
      <c r="AD18" s="488"/>
    </row>
    <row r="19" spans="1:30" ht="15">
      <c r="A19" s="482" t="s">
        <v>844</v>
      </c>
      <c r="B19" s="485"/>
      <c r="C19" s="485" t="s">
        <v>845</v>
      </c>
      <c r="D19" s="483"/>
      <c r="E19" s="483"/>
      <c r="F19" s="483" t="s">
        <v>846</v>
      </c>
      <c r="G19" s="483"/>
      <c r="H19" s="483" t="s">
        <v>847</v>
      </c>
      <c r="J19" s="483"/>
      <c r="K19" s="483"/>
      <c r="L19" s="483"/>
      <c r="V19" s="491"/>
      <c r="Y19" s="483"/>
      <c r="Z19" s="248"/>
      <c r="AA19" s="248"/>
      <c r="AB19" s="248"/>
      <c r="AC19" s="248"/>
      <c r="AD19" s="488"/>
    </row>
    <row r="20" spans="1:30" ht="15">
      <c r="A20" s="482" t="s">
        <v>848</v>
      </c>
      <c r="B20" s="485"/>
      <c r="C20" s="485" t="s">
        <v>849</v>
      </c>
      <c r="D20" s="483"/>
      <c r="E20" s="483"/>
      <c r="F20" s="483" t="s">
        <v>850</v>
      </c>
      <c r="G20" s="483"/>
      <c r="H20" s="483" t="s">
        <v>851</v>
      </c>
      <c r="J20" s="483"/>
      <c r="K20" s="483"/>
      <c r="L20" s="483"/>
      <c r="M20" s="492"/>
      <c r="N20" s="492"/>
      <c r="O20" s="492"/>
      <c r="P20" s="493"/>
      <c r="Q20" s="492"/>
      <c r="R20" s="492"/>
      <c r="S20" s="483"/>
      <c r="T20" s="483"/>
      <c r="U20" s="483"/>
      <c r="V20" s="483"/>
      <c r="W20" s="483"/>
      <c r="X20" s="483"/>
      <c r="Y20" s="483"/>
      <c r="Z20" s="248"/>
      <c r="AA20" s="248"/>
      <c r="AB20" s="248"/>
      <c r="AC20" s="248"/>
      <c r="AD20" s="488"/>
    </row>
    <row r="21" spans="1:30">
      <c r="A21" s="482" t="s">
        <v>852</v>
      </c>
      <c r="B21" s="485"/>
      <c r="C21" s="485">
        <v>1.96</v>
      </c>
      <c r="D21" s="483"/>
      <c r="E21" s="483"/>
      <c r="F21" s="483" t="s">
        <v>853</v>
      </c>
      <c r="G21" s="483"/>
      <c r="H21" s="483" t="s">
        <v>854</v>
      </c>
      <c r="J21" s="483"/>
      <c r="K21" s="483"/>
      <c r="L21" s="483"/>
      <c r="M21" s="248"/>
      <c r="N21" s="248"/>
      <c r="O21" s="248"/>
      <c r="P21" s="248"/>
      <c r="Q21" s="248"/>
      <c r="R21" s="248"/>
      <c r="S21" s="483"/>
      <c r="T21" s="483"/>
      <c r="U21" s="483"/>
      <c r="V21" s="483"/>
      <c r="W21" s="483"/>
      <c r="X21" s="483"/>
      <c r="Y21" s="483"/>
      <c r="Z21" s="248"/>
      <c r="AA21" s="248"/>
      <c r="AB21" s="248"/>
      <c r="AC21" s="248"/>
      <c r="AD21" s="488"/>
    </row>
    <row r="22" spans="1:30">
      <c r="A22" s="494" t="s">
        <v>855</v>
      </c>
      <c r="B22" s="495"/>
      <c r="C22" s="495">
        <v>2.9</v>
      </c>
      <c r="D22" s="496"/>
      <c r="E22" s="496"/>
      <c r="F22" s="496" t="s">
        <v>856</v>
      </c>
      <c r="G22" s="496"/>
      <c r="H22" s="495" t="s">
        <v>857</v>
      </c>
      <c r="I22" s="497"/>
      <c r="J22" s="496"/>
      <c r="K22" s="496"/>
      <c r="L22" s="496"/>
      <c r="M22" s="496"/>
      <c r="N22" s="496"/>
      <c r="O22" s="496"/>
      <c r="P22" s="496"/>
      <c r="Q22" s="496"/>
      <c r="R22" s="496"/>
      <c r="S22" s="496"/>
      <c r="T22" s="496"/>
      <c r="U22" s="496"/>
      <c r="V22" s="496"/>
      <c r="W22" s="496"/>
      <c r="X22" s="496"/>
      <c r="Y22" s="496"/>
      <c r="Z22" s="498"/>
      <c r="AA22" s="498"/>
      <c r="AB22" s="498"/>
      <c r="AC22" s="498"/>
      <c r="AD22" s="499"/>
    </row>
    <row r="24" spans="1:30" ht="18">
      <c r="A24" s="506" t="s">
        <v>1211</v>
      </c>
    </row>
    <row r="25" spans="1:30" ht="46">
      <c r="A25" s="458" t="s">
        <v>791</v>
      </c>
      <c r="B25" s="459" t="s">
        <v>792</v>
      </c>
      <c r="C25" s="459" t="s">
        <v>793</v>
      </c>
      <c r="D25" s="460" t="s">
        <v>794</v>
      </c>
      <c r="E25" s="461" t="s">
        <v>795</v>
      </c>
      <c r="F25" s="462" t="s">
        <v>796</v>
      </c>
      <c r="G25" s="462" t="s">
        <v>797</v>
      </c>
      <c r="H25" s="462" t="s">
        <v>798</v>
      </c>
      <c r="I25" s="462" t="s">
        <v>799</v>
      </c>
      <c r="J25" s="462" t="s">
        <v>800</v>
      </c>
      <c r="K25" s="462" t="s">
        <v>801</v>
      </c>
      <c r="L25" s="462" t="s">
        <v>802</v>
      </c>
      <c r="M25" s="462" t="s">
        <v>803</v>
      </c>
      <c r="N25" s="462" t="s">
        <v>804</v>
      </c>
      <c r="O25" s="462" t="s">
        <v>805</v>
      </c>
      <c r="P25" s="463" t="s">
        <v>806</v>
      </c>
      <c r="Q25" s="461" t="s">
        <v>807</v>
      </c>
      <c r="R25" s="464" t="s">
        <v>808</v>
      </c>
      <c r="S25" s="465" t="s">
        <v>809</v>
      </c>
      <c r="T25" s="466" t="s">
        <v>810</v>
      </c>
      <c r="U25" s="466" t="s">
        <v>798</v>
      </c>
      <c r="V25" s="462" t="s">
        <v>811</v>
      </c>
      <c r="W25" s="462" t="s">
        <v>812</v>
      </c>
      <c r="X25" s="463" t="s">
        <v>813</v>
      </c>
      <c r="Y25" s="461" t="s">
        <v>814</v>
      </c>
      <c r="Z25" s="462" t="s">
        <v>815</v>
      </c>
      <c r="AA25" s="462" t="s">
        <v>816</v>
      </c>
      <c r="AB25" s="462" t="s">
        <v>817</v>
      </c>
      <c r="AC25" s="462" t="s">
        <v>818</v>
      </c>
      <c r="AD25" s="463" t="s">
        <v>819</v>
      </c>
    </row>
    <row r="26" spans="1:30">
      <c r="A26" s="467"/>
      <c r="AD26" s="468"/>
    </row>
    <row r="27" spans="1:30">
      <c r="A27" s="469" t="s">
        <v>14</v>
      </c>
      <c r="B27" s="1" t="s">
        <v>820</v>
      </c>
      <c r="C27" s="470">
        <v>7.9592799999999991E-3</v>
      </c>
      <c r="D27" s="470">
        <v>7.9590000000000002E-5</v>
      </c>
      <c r="E27" s="471">
        <v>160</v>
      </c>
      <c r="F27" s="471"/>
      <c r="G27" s="471">
        <v>3.2</v>
      </c>
      <c r="H27" s="16">
        <v>1.1499999999999999</v>
      </c>
      <c r="I27" s="16">
        <v>0.32</v>
      </c>
      <c r="J27" s="504" t="s">
        <v>1212</v>
      </c>
      <c r="K27" s="1">
        <v>10</v>
      </c>
      <c r="L27" s="1">
        <v>17</v>
      </c>
      <c r="M27" s="471">
        <v>75.599999999999994</v>
      </c>
      <c r="N27" s="472"/>
      <c r="O27" s="473"/>
      <c r="P27" s="473"/>
      <c r="Q27" s="471">
        <v>161.69999999999999</v>
      </c>
      <c r="R27" s="471">
        <v>2.2999999999999998</v>
      </c>
      <c r="S27" s="471">
        <v>3.9</v>
      </c>
      <c r="T27" s="474">
        <v>17</v>
      </c>
      <c r="U27" s="16">
        <v>5</v>
      </c>
      <c r="V27" s="16">
        <v>0</v>
      </c>
      <c r="W27" s="474">
        <v>250</v>
      </c>
      <c r="X27" s="474">
        <v>47</v>
      </c>
      <c r="Y27" s="16"/>
      <c r="Z27" s="16"/>
      <c r="AA27" s="471"/>
      <c r="AB27" s="471"/>
      <c r="AC27" s="473"/>
      <c r="AD27" s="475"/>
    </row>
    <row r="28" spans="1:30">
      <c r="A28" s="645" t="s">
        <v>1213</v>
      </c>
      <c r="B28" s="646"/>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7"/>
    </row>
    <row r="29" spans="1:30">
      <c r="A29" s="479"/>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row>
    <row r="30" spans="1:30">
      <c r="A30" s="482" t="s">
        <v>826</v>
      </c>
      <c r="B30" s="483"/>
      <c r="C30" s="483"/>
      <c r="D30" s="483"/>
      <c r="E30" s="483"/>
      <c r="F30" s="483" t="s">
        <v>827</v>
      </c>
      <c r="G30" s="483"/>
      <c r="H30" s="483"/>
      <c r="I30" s="483"/>
    </row>
    <row r="31" spans="1:30">
      <c r="A31" s="482" t="s">
        <v>828</v>
      </c>
      <c r="B31" s="485"/>
      <c r="C31" s="485" t="s">
        <v>1214</v>
      </c>
      <c r="D31" s="483"/>
      <c r="E31" s="483"/>
      <c r="F31" s="483" t="s">
        <v>830</v>
      </c>
      <c r="G31" s="483"/>
      <c r="H31" s="483" t="s">
        <v>831</v>
      </c>
    </row>
    <row r="32" spans="1:30">
      <c r="A32" s="482" t="s">
        <v>832</v>
      </c>
      <c r="B32" s="485"/>
      <c r="C32" s="485" t="s">
        <v>833</v>
      </c>
      <c r="D32" s="483"/>
      <c r="E32" s="483"/>
      <c r="F32" s="483" t="s">
        <v>834</v>
      </c>
      <c r="G32" s="483"/>
      <c r="H32" s="483" t="s">
        <v>835</v>
      </c>
    </row>
    <row r="33" spans="1:9">
      <c r="A33" s="490" t="s">
        <v>840</v>
      </c>
      <c r="B33" s="485"/>
      <c r="C33" s="485" t="s">
        <v>841</v>
      </c>
      <c r="D33" s="483"/>
      <c r="E33" s="483"/>
      <c r="F33" s="483" t="s">
        <v>838</v>
      </c>
      <c r="G33" s="483"/>
      <c r="H33" s="483" t="s">
        <v>839</v>
      </c>
    </row>
    <row r="34" spans="1:9">
      <c r="A34" s="482"/>
      <c r="B34" s="485"/>
      <c r="C34" s="485"/>
      <c r="D34" s="483"/>
      <c r="E34" s="483"/>
      <c r="F34" s="483" t="s">
        <v>842</v>
      </c>
      <c r="G34" s="483"/>
      <c r="H34" s="483" t="s">
        <v>843</v>
      </c>
    </row>
    <row r="35" spans="1:9">
      <c r="A35" s="482"/>
      <c r="B35" s="485"/>
      <c r="C35" s="485"/>
      <c r="D35" s="483"/>
      <c r="E35" s="483"/>
      <c r="F35" s="483" t="s">
        <v>850</v>
      </c>
      <c r="G35" s="483"/>
      <c r="H35" s="483" t="s">
        <v>851</v>
      </c>
    </row>
    <row r="36" spans="1:9">
      <c r="A36" s="482"/>
      <c r="B36" s="485"/>
      <c r="C36" s="485"/>
      <c r="D36" s="483"/>
      <c r="E36" s="483"/>
      <c r="F36" s="496" t="s">
        <v>856</v>
      </c>
      <c r="G36" s="496"/>
      <c r="H36" s="495" t="s">
        <v>857</v>
      </c>
    </row>
    <row r="37" spans="1:9">
      <c r="D37" s="483"/>
      <c r="E37" s="483"/>
      <c r="F37" s="483"/>
      <c r="G37" s="483"/>
      <c r="H37" s="483"/>
    </row>
    <row r="38" spans="1:9">
      <c r="A38" s="494"/>
      <c r="B38" s="495"/>
      <c r="C38" s="495"/>
      <c r="D38" s="496"/>
      <c r="E38" s="496"/>
      <c r="I38" s="497"/>
    </row>
  </sheetData>
  <mergeCells count="2">
    <mergeCell ref="A12:AD12"/>
    <mergeCell ref="A28:AD28"/>
  </mergeCells>
  <pageMargins left="0.7" right="0.7" top="0.75" bottom="0.75" header="0.3" footer="0.3"/>
  <pageSetup paperSize="9" scale="79" orientation="landscape"/>
  <rowBreaks count="1" manualBreakCount="1">
    <brk id="37" max="16383" man="1"/>
  </rowBreaks>
  <colBreaks count="1" manualBreakCount="1">
    <brk id="1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Russian volcanism</vt:lpstr>
      <vt:lpstr>Mongolian volcanism</vt:lpstr>
      <vt:lpstr>NE China &amp; North China Craton</vt:lpstr>
      <vt:lpstr>Sample analyses at the AIF &amp; OU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Sheldrick</dc:creator>
  <cp:lastModifiedBy>Geology Department</cp:lastModifiedBy>
  <cp:lastPrinted>2019-10-09T14:00:35Z</cp:lastPrinted>
  <dcterms:created xsi:type="dcterms:W3CDTF">2018-10-18T11:06:55Z</dcterms:created>
  <dcterms:modified xsi:type="dcterms:W3CDTF">2020-03-18T09:44:20Z</dcterms:modified>
</cp:coreProperties>
</file>